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jacinto\Desktop\PPA FILES\statistics\ASR - working file\2024 ASR\2024 ASR Volume 1\"/>
    </mc:Choice>
  </mc:AlternateContent>
  <xr:revisionPtr revIDLastSave="0" documentId="13_ncr:1_{3C2FDA06-41D1-4251-9FE3-69BA0FD96A6F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MOC-SUMMARY" sheetId="5" r:id="rId1"/>
    <sheet name="MOC-berth" sheetId="1" r:id="rId2"/>
    <sheet name="MOC-anch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7" i="4" l="1"/>
  <c r="X107" i="4" s="1"/>
  <c r="K107" i="5" s="1"/>
  <c r="L107" i="4"/>
  <c r="W107" i="4" s="1"/>
  <c r="J107" i="5" s="1"/>
  <c r="I107" i="4"/>
  <c r="V107" i="4" s="1"/>
  <c r="I107" i="5" s="1"/>
  <c r="F107" i="4"/>
  <c r="U107" i="4" s="1"/>
  <c r="H107" i="5" s="1"/>
  <c r="Q106" i="4"/>
  <c r="X106" i="4" s="1"/>
  <c r="K106" i="5" s="1"/>
  <c r="L106" i="4"/>
  <c r="W106" i="4" s="1"/>
  <c r="J106" i="5" s="1"/>
  <c r="I106" i="4"/>
  <c r="V106" i="4" s="1"/>
  <c r="I106" i="5" s="1"/>
  <c r="F106" i="4"/>
  <c r="U106" i="4" s="1"/>
  <c r="Q105" i="4"/>
  <c r="L105" i="4"/>
  <c r="I105" i="4"/>
  <c r="F105" i="4"/>
  <c r="U105" i="4" s="1"/>
  <c r="H105" i="5" s="1"/>
  <c r="Q102" i="4"/>
  <c r="X102" i="4" s="1"/>
  <c r="K102" i="5" s="1"/>
  <c r="L102" i="4"/>
  <c r="W102" i="4" s="1"/>
  <c r="J102" i="5" s="1"/>
  <c r="I102" i="4"/>
  <c r="V102" i="4" s="1"/>
  <c r="I102" i="5" s="1"/>
  <c r="F102" i="4"/>
  <c r="U102" i="4" s="1"/>
  <c r="Q101" i="4"/>
  <c r="X101" i="4" s="1"/>
  <c r="K101" i="5" s="1"/>
  <c r="L101" i="4"/>
  <c r="W101" i="4" s="1"/>
  <c r="J101" i="5" s="1"/>
  <c r="I101" i="4"/>
  <c r="V101" i="4" s="1"/>
  <c r="I101" i="5" s="1"/>
  <c r="F101" i="4"/>
  <c r="U101" i="4" s="1"/>
  <c r="H101" i="5" s="1"/>
  <c r="Q100" i="4"/>
  <c r="L100" i="4"/>
  <c r="I100" i="4"/>
  <c r="V100" i="4" s="1"/>
  <c r="I100" i="5" s="1"/>
  <c r="F100" i="4"/>
  <c r="U100" i="4" s="1"/>
  <c r="H100" i="5" s="1"/>
  <c r="Q96" i="4"/>
  <c r="X96" i="4" s="1"/>
  <c r="K96" i="5" s="1"/>
  <c r="L96" i="4"/>
  <c r="W96" i="4" s="1"/>
  <c r="J96" i="5" s="1"/>
  <c r="I96" i="4"/>
  <c r="V96" i="4" s="1"/>
  <c r="I96" i="5" s="1"/>
  <c r="F96" i="4"/>
  <c r="U96" i="4" s="1"/>
  <c r="H96" i="5" s="1"/>
  <c r="Q95" i="4"/>
  <c r="X95" i="4" s="1"/>
  <c r="K95" i="5" s="1"/>
  <c r="L95" i="4"/>
  <c r="W95" i="4" s="1"/>
  <c r="J95" i="5" s="1"/>
  <c r="I95" i="4"/>
  <c r="V95" i="4" s="1"/>
  <c r="I95" i="5" s="1"/>
  <c r="F95" i="4"/>
  <c r="U95" i="4" s="1"/>
  <c r="H95" i="5" s="1"/>
  <c r="Q94" i="4"/>
  <c r="X94" i="4" s="1"/>
  <c r="K94" i="5" s="1"/>
  <c r="L94" i="4"/>
  <c r="W94" i="4" s="1"/>
  <c r="J94" i="5" s="1"/>
  <c r="I94" i="4"/>
  <c r="V94" i="4" s="1"/>
  <c r="I94" i="5" s="1"/>
  <c r="F94" i="4"/>
  <c r="U94" i="4" s="1"/>
  <c r="H94" i="5" s="1"/>
  <c r="Q93" i="4"/>
  <c r="X93" i="4" s="1"/>
  <c r="K93" i="5" s="1"/>
  <c r="L93" i="4"/>
  <c r="W93" i="4" s="1"/>
  <c r="J93" i="5" s="1"/>
  <c r="I93" i="4"/>
  <c r="V93" i="4" s="1"/>
  <c r="I93" i="5" s="1"/>
  <c r="F93" i="4"/>
  <c r="U93" i="4" s="1"/>
  <c r="Q92" i="4"/>
  <c r="X92" i="4" s="1"/>
  <c r="K92" i="5" s="1"/>
  <c r="L92" i="4"/>
  <c r="W92" i="4" s="1"/>
  <c r="J92" i="5" s="1"/>
  <c r="I92" i="4"/>
  <c r="V92" i="4" s="1"/>
  <c r="I92" i="5" s="1"/>
  <c r="F92" i="4"/>
  <c r="U92" i="4" s="1"/>
  <c r="H92" i="5" s="1"/>
  <c r="Q91" i="4"/>
  <c r="L91" i="4"/>
  <c r="I91" i="4"/>
  <c r="V91" i="4" s="1"/>
  <c r="I91" i="5" s="1"/>
  <c r="F91" i="4"/>
  <c r="U91" i="4" s="1"/>
  <c r="H91" i="5" s="1"/>
  <c r="Q88" i="4"/>
  <c r="X88" i="4" s="1"/>
  <c r="K88" i="5" s="1"/>
  <c r="L88" i="4"/>
  <c r="W88" i="4" s="1"/>
  <c r="J88" i="5" s="1"/>
  <c r="I88" i="4"/>
  <c r="V88" i="4" s="1"/>
  <c r="I88" i="5" s="1"/>
  <c r="F88" i="4"/>
  <c r="U88" i="4" s="1"/>
  <c r="H88" i="5" s="1"/>
  <c r="Q87" i="4"/>
  <c r="X87" i="4" s="1"/>
  <c r="K87" i="5" s="1"/>
  <c r="L87" i="4"/>
  <c r="W87" i="4" s="1"/>
  <c r="J87" i="5" s="1"/>
  <c r="I87" i="4"/>
  <c r="V87" i="4" s="1"/>
  <c r="I87" i="5" s="1"/>
  <c r="F87" i="4"/>
  <c r="U87" i="4" s="1"/>
  <c r="H87" i="5" s="1"/>
  <c r="Q86" i="4"/>
  <c r="X86" i="4" s="1"/>
  <c r="K86" i="5" s="1"/>
  <c r="L86" i="4"/>
  <c r="W86" i="4" s="1"/>
  <c r="J86" i="5" s="1"/>
  <c r="I86" i="4"/>
  <c r="V86" i="4" s="1"/>
  <c r="I86" i="5" s="1"/>
  <c r="F86" i="4"/>
  <c r="U86" i="4" s="1"/>
  <c r="H86" i="5" s="1"/>
  <c r="Q85" i="4"/>
  <c r="X85" i="4" s="1"/>
  <c r="K85" i="5" s="1"/>
  <c r="L85" i="4"/>
  <c r="W85" i="4" s="1"/>
  <c r="J85" i="5" s="1"/>
  <c r="I85" i="4"/>
  <c r="V85" i="4" s="1"/>
  <c r="I85" i="5" s="1"/>
  <c r="F85" i="4"/>
  <c r="U85" i="4" s="1"/>
  <c r="H85" i="5" s="1"/>
  <c r="Q84" i="4"/>
  <c r="X84" i="4" s="1"/>
  <c r="K84" i="5" s="1"/>
  <c r="L84" i="4"/>
  <c r="W84" i="4" s="1"/>
  <c r="J84" i="5" s="1"/>
  <c r="I84" i="4"/>
  <c r="V84" i="4" s="1"/>
  <c r="I84" i="5" s="1"/>
  <c r="F84" i="4"/>
  <c r="U84" i="4" s="1"/>
  <c r="H84" i="5" s="1"/>
  <c r="Q83" i="4"/>
  <c r="L83" i="4"/>
  <c r="W83" i="4" s="1"/>
  <c r="J83" i="5" s="1"/>
  <c r="I83" i="4"/>
  <c r="F83" i="4"/>
  <c r="U83" i="4" s="1"/>
  <c r="H83" i="5" s="1"/>
  <c r="Q78" i="4"/>
  <c r="X78" i="4" s="1"/>
  <c r="K78" i="5" s="1"/>
  <c r="L78" i="4"/>
  <c r="W78" i="4" s="1"/>
  <c r="J78" i="5" s="1"/>
  <c r="I78" i="4"/>
  <c r="V78" i="4" s="1"/>
  <c r="I78" i="5" s="1"/>
  <c r="F78" i="4"/>
  <c r="U78" i="4" s="1"/>
  <c r="H78" i="5" s="1"/>
  <c r="Q77" i="4"/>
  <c r="X77" i="4" s="1"/>
  <c r="K77" i="5" s="1"/>
  <c r="L77" i="4"/>
  <c r="W77" i="4" s="1"/>
  <c r="J77" i="5" s="1"/>
  <c r="I77" i="4"/>
  <c r="V77" i="4" s="1"/>
  <c r="I77" i="5" s="1"/>
  <c r="F77" i="4"/>
  <c r="Q76" i="4"/>
  <c r="X76" i="4" s="1"/>
  <c r="K76" i="5" s="1"/>
  <c r="L76" i="4"/>
  <c r="W76" i="4" s="1"/>
  <c r="J76" i="5" s="1"/>
  <c r="I76" i="4"/>
  <c r="V76" i="4" s="1"/>
  <c r="I76" i="5" s="1"/>
  <c r="F76" i="4"/>
  <c r="U76" i="4" s="1"/>
  <c r="H76" i="5" s="1"/>
  <c r="Q75" i="4"/>
  <c r="X75" i="4" s="1"/>
  <c r="K75" i="5" s="1"/>
  <c r="L75" i="4"/>
  <c r="W75" i="4" s="1"/>
  <c r="J75" i="5" s="1"/>
  <c r="I75" i="4"/>
  <c r="V75" i="4" s="1"/>
  <c r="I75" i="5" s="1"/>
  <c r="F75" i="4"/>
  <c r="U75" i="4" s="1"/>
  <c r="Q74" i="4"/>
  <c r="L74" i="4"/>
  <c r="W74" i="4" s="1"/>
  <c r="J74" i="5" s="1"/>
  <c r="I74" i="4"/>
  <c r="V74" i="4" s="1"/>
  <c r="I74" i="5" s="1"/>
  <c r="F74" i="4"/>
  <c r="U74" i="4" s="1"/>
  <c r="H74" i="5" s="1"/>
  <c r="Q73" i="4"/>
  <c r="X73" i="4" s="1"/>
  <c r="K73" i="5" s="1"/>
  <c r="L73" i="4"/>
  <c r="I73" i="4"/>
  <c r="F73" i="4"/>
  <c r="U73" i="4" s="1"/>
  <c r="H73" i="5" s="1"/>
  <c r="Q70" i="4"/>
  <c r="X70" i="4" s="1"/>
  <c r="K70" i="5" s="1"/>
  <c r="L70" i="4"/>
  <c r="W70" i="4" s="1"/>
  <c r="J70" i="5" s="1"/>
  <c r="I70" i="4"/>
  <c r="V70" i="4" s="1"/>
  <c r="I70" i="5" s="1"/>
  <c r="F70" i="4"/>
  <c r="U70" i="4" s="1"/>
  <c r="H70" i="5" s="1"/>
  <c r="Q69" i="4"/>
  <c r="X69" i="4" s="1"/>
  <c r="K69" i="5" s="1"/>
  <c r="L69" i="4"/>
  <c r="W69" i="4" s="1"/>
  <c r="J69" i="5" s="1"/>
  <c r="I69" i="4"/>
  <c r="V69" i="4" s="1"/>
  <c r="I69" i="5" s="1"/>
  <c r="F69" i="4"/>
  <c r="U69" i="4" s="1"/>
  <c r="H69" i="5" s="1"/>
  <c r="Q68" i="4"/>
  <c r="X68" i="4" s="1"/>
  <c r="K68" i="5" s="1"/>
  <c r="L68" i="4"/>
  <c r="W68" i="4" s="1"/>
  <c r="J68" i="5" s="1"/>
  <c r="I68" i="4"/>
  <c r="F68" i="4"/>
  <c r="U68" i="4" s="1"/>
  <c r="H68" i="5" s="1"/>
  <c r="Q67" i="4"/>
  <c r="X67" i="4" s="1"/>
  <c r="K67" i="5" s="1"/>
  <c r="L67" i="4"/>
  <c r="W67" i="4" s="1"/>
  <c r="J67" i="5" s="1"/>
  <c r="I67" i="4"/>
  <c r="V67" i="4" s="1"/>
  <c r="I67" i="5" s="1"/>
  <c r="F67" i="4"/>
  <c r="U67" i="4" s="1"/>
  <c r="H67" i="5" s="1"/>
  <c r="Q66" i="4"/>
  <c r="X66" i="4" s="1"/>
  <c r="K66" i="5" s="1"/>
  <c r="L66" i="4"/>
  <c r="W66" i="4" s="1"/>
  <c r="J66" i="5" s="1"/>
  <c r="I66" i="4"/>
  <c r="V66" i="4" s="1"/>
  <c r="F66" i="4"/>
  <c r="U66" i="4" s="1"/>
  <c r="H66" i="5" s="1"/>
  <c r="Q65" i="4"/>
  <c r="X65" i="4" s="1"/>
  <c r="K65" i="5" s="1"/>
  <c r="L65" i="4"/>
  <c r="W65" i="4" s="1"/>
  <c r="J65" i="5" s="1"/>
  <c r="I65" i="4"/>
  <c r="V65" i="4" s="1"/>
  <c r="I65" i="5" s="1"/>
  <c r="F65" i="4"/>
  <c r="Q56" i="4"/>
  <c r="L56" i="4"/>
  <c r="W56" i="4" s="1"/>
  <c r="J56" i="5" s="1"/>
  <c r="I56" i="4"/>
  <c r="V56" i="4" s="1"/>
  <c r="I56" i="5" s="1"/>
  <c r="F56" i="4"/>
  <c r="U56" i="4" s="1"/>
  <c r="H56" i="5" s="1"/>
  <c r="Q55" i="4"/>
  <c r="X55" i="4" s="1"/>
  <c r="K55" i="5" s="1"/>
  <c r="L55" i="4"/>
  <c r="I55" i="4"/>
  <c r="F55" i="4"/>
  <c r="U55" i="4" s="1"/>
  <c r="H55" i="5" s="1"/>
  <c r="Q52" i="4"/>
  <c r="X52" i="4" s="1"/>
  <c r="K52" i="5" s="1"/>
  <c r="L52" i="4"/>
  <c r="W52" i="4" s="1"/>
  <c r="J52" i="5" s="1"/>
  <c r="I52" i="4"/>
  <c r="V52" i="4" s="1"/>
  <c r="F52" i="4"/>
  <c r="U52" i="4" s="1"/>
  <c r="H52" i="5" s="1"/>
  <c r="Q51" i="4"/>
  <c r="X51" i="4" s="1"/>
  <c r="K51" i="5" s="1"/>
  <c r="L51" i="4"/>
  <c r="I51" i="4"/>
  <c r="V51" i="4" s="1"/>
  <c r="I51" i="5" s="1"/>
  <c r="F51" i="4"/>
  <c r="Q48" i="4"/>
  <c r="X48" i="4" s="1"/>
  <c r="K48" i="5" s="1"/>
  <c r="L48" i="4"/>
  <c r="W48" i="4" s="1"/>
  <c r="J48" i="5" s="1"/>
  <c r="I48" i="4"/>
  <c r="V48" i="4" s="1"/>
  <c r="I48" i="5" s="1"/>
  <c r="F48" i="4"/>
  <c r="Q47" i="4"/>
  <c r="X47" i="4" s="1"/>
  <c r="K47" i="5" s="1"/>
  <c r="L47" i="4"/>
  <c r="W47" i="4" s="1"/>
  <c r="J47" i="5" s="1"/>
  <c r="I47" i="4"/>
  <c r="V47" i="4" s="1"/>
  <c r="I47" i="5" s="1"/>
  <c r="F47" i="4"/>
  <c r="Q44" i="4"/>
  <c r="X44" i="4" s="1"/>
  <c r="K44" i="5" s="1"/>
  <c r="L44" i="4"/>
  <c r="W44" i="4" s="1"/>
  <c r="J44" i="5" s="1"/>
  <c r="I44" i="4"/>
  <c r="V44" i="4" s="1"/>
  <c r="I44" i="5" s="1"/>
  <c r="F44" i="4"/>
  <c r="Q43" i="4"/>
  <c r="X43" i="4" s="1"/>
  <c r="K43" i="5" s="1"/>
  <c r="L43" i="4"/>
  <c r="W43" i="4" s="1"/>
  <c r="J43" i="5" s="1"/>
  <c r="I43" i="4"/>
  <c r="V43" i="4" s="1"/>
  <c r="I43" i="5" s="1"/>
  <c r="F43" i="4"/>
  <c r="U43" i="4" s="1"/>
  <c r="X41" i="4"/>
  <c r="W41" i="4"/>
  <c r="V41" i="4"/>
  <c r="U41" i="4"/>
  <c r="Q40" i="4"/>
  <c r="X40" i="4" s="1"/>
  <c r="K40" i="5" s="1"/>
  <c r="L40" i="4"/>
  <c r="W40" i="4" s="1"/>
  <c r="J40" i="5" s="1"/>
  <c r="I40" i="4"/>
  <c r="V40" i="4" s="1"/>
  <c r="I40" i="5" s="1"/>
  <c r="F40" i="4"/>
  <c r="U40" i="4" s="1"/>
  <c r="H40" i="5" s="1"/>
  <c r="Q39" i="4"/>
  <c r="L39" i="4"/>
  <c r="W39" i="4" s="1"/>
  <c r="J39" i="5" s="1"/>
  <c r="I39" i="4"/>
  <c r="F39" i="4"/>
  <c r="U39" i="4" s="1"/>
  <c r="H39" i="5" s="1"/>
  <c r="Q36" i="4"/>
  <c r="X36" i="4" s="1"/>
  <c r="K36" i="5" s="1"/>
  <c r="L36" i="4"/>
  <c r="W36" i="4" s="1"/>
  <c r="J36" i="5" s="1"/>
  <c r="I36" i="4"/>
  <c r="V36" i="4" s="1"/>
  <c r="I36" i="5" s="1"/>
  <c r="F36" i="4"/>
  <c r="U36" i="4" s="1"/>
  <c r="Q35" i="4"/>
  <c r="L35" i="4"/>
  <c r="I35" i="4"/>
  <c r="V35" i="4" s="1"/>
  <c r="I35" i="5" s="1"/>
  <c r="F35" i="4"/>
  <c r="U35" i="4" s="1"/>
  <c r="Q32" i="4"/>
  <c r="X32" i="4" s="1"/>
  <c r="K32" i="5" s="1"/>
  <c r="L32" i="4"/>
  <c r="W32" i="4" s="1"/>
  <c r="J32" i="5" s="1"/>
  <c r="I32" i="4"/>
  <c r="V32" i="4" s="1"/>
  <c r="I32" i="5" s="1"/>
  <c r="F32" i="4"/>
  <c r="U32" i="4" s="1"/>
  <c r="H32" i="5" s="1"/>
  <c r="Q31" i="4"/>
  <c r="X31" i="4" s="1"/>
  <c r="K31" i="5" s="1"/>
  <c r="L31" i="4"/>
  <c r="W31" i="4" s="1"/>
  <c r="J31" i="5" s="1"/>
  <c r="I31" i="4"/>
  <c r="F31" i="4"/>
  <c r="Q28" i="4"/>
  <c r="X28" i="4" s="1"/>
  <c r="K28" i="5" s="1"/>
  <c r="L28" i="4"/>
  <c r="W28" i="4" s="1"/>
  <c r="J28" i="5" s="1"/>
  <c r="I28" i="4"/>
  <c r="V28" i="4" s="1"/>
  <c r="I28" i="5" s="1"/>
  <c r="F28" i="4"/>
  <c r="U28" i="4" s="1"/>
  <c r="H28" i="5" s="1"/>
  <c r="Q27" i="4"/>
  <c r="L27" i="4"/>
  <c r="I27" i="4"/>
  <c r="V27" i="4" s="1"/>
  <c r="I27" i="5" s="1"/>
  <c r="F27" i="4"/>
  <c r="Q24" i="4"/>
  <c r="X24" i="4" s="1"/>
  <c r="K24" i="5" s="1"/>
  <c r="L24" i="4"/>
  <c r="W24" i="4" s="1"/>
  <c r="J24" i="5" s="1"/>
  <c r="I24" i="4"/>
  <c r="V24" i="4" s="1"/>
  <c r="I24" i="5" s="1"/>
  <c r="F24" i="4"/>
  <c r="U24" i="4" s="1"/>
  <c r="H24" i="5" s="1"/>
  <c r="Q23" i="4"/>
  <c r="X23" i="4" s="1"/>
  <c r="K23" i="5" s="1"/>
  <c r="L23" i="4"/>
  <c r="W23" i="4" s="1"/>
  <c r="J23" i="5" s="1"/>
  <c r="I23" i="4"/>
  <c r="V23" i="4" s="1"/>
  <c r="I23" i="5" s="1"/>
  <c r="F23" i="4"/>
  <c r="Q20" i="4"/>
  <c r="X20" i="4" s="1"/>
  <c r="K20" i="5" s="1"/>
  <c r="L20" i="4"/>
  <c r="W20" i="4" s="1"/>
  <c r="J20" i="5" s="1"/>
  <c r="I20" i="4"/>
  <c r="V20" i="4" s="1"/>
  <c r="I20" i="5" s="1"/>
  <c r="F20" i="4"/>
  <c r="U20" i="4" s="1"/>
  <c r="H20" i="5" s="1"/>
  <c r="Q19" i="4"/>
  <c r="L19" i="4"/>
  <c r="I19" i="4"/>
  <c r="V19" i="4" s="1"/>
  <c r="I19" i="5" s="1"/>
  <c r="F19" i="4"/>
  <c r="Q16" i="4"/>
  <c r="X16" i="4" s="1"/>
  <c r="K16" i="5" s="1"/>
  <c r="L16" i="4"/>
  <c r="W16" i="4" s="1"/>
  <c r="J16" i="5" s="1"/>
  <c r="I16" i="4"/>
  <c r="V16" i="4" s="1"/>
  <c r="I16" i="5" s="1"/>
  <c r="F16" i="4"/>
  <c r="U16" i="4" s="1"/>
  <c r="H16" i="5" s="1"/>
  <c r="Q15" i="4"/>
  <c r="X15" i="4" s="1"/>
  <c r="K15" i="5" s="1"/>
  <c r="L15" i="4"/>
  <c r="W15" i="4" s="1"/>
  <c r="J15" i="5" s="1"/>
  <c r="I15" i="4"/>
  <c r="F15" i="4"/>
  <c r="Q12" i="4"/>
  <c r="X12" i="4" s="1"/>
  <c r="K12" i="5" s="1"/>
  <c r="L12" i="4"/>
  <c r="W12" i="4" s="1"/>
  <c r="J12" i="5" s="1"/>
  <c r="I12" i="4"/>
  <c r="V12" i="4" s="1"/>
  <c r="I12" i="5" s="1"/>
  <c r="F12" i="4"/>
  <c r="U12" i="4" s="1"/>
  <c r="H12" i="5" s="1"/>
  <c r="Q11" i="4"/>
  <c r="L11" i="4"/>
  <c r="I11" i="4"/>
  <c r="V11" i="4" s="1"/>
  <c r="I11" i="5" s="1"/>
  <c r="F11" i="4"/>
  <c r="I50" i="4" l="1"/>
  <c r="V50" i="4" s="1"/>
  <c r="I50" i="5" s="1"/>
  <c r="Q50" i="4"/>
  <c r="X50" i="4" s="1"/>
  <c r="K50" i="5" s="1"/>
  <c r="F50" i="4"/>
  <c r="U50" i="4" s="1"/>
  <c r="H50" i="5" s="1"/>
  <c r="I34" i="4"/>
  <c r="V34" i="4" s="1"/>
  <c r="I34" i="5" s="1"/>
  <c r="F22" i="4"/>
  <c r="U22" i="4" s="1"/>
  <c r="H22" i="5" s="1"/>
  <c r="F72" i="4"/>
  <c r="U72" i="4" s="1"/>
  <c r="H72" i="5" s="1"/>
  <c r="R23" i="4"/>
  <c r="I10" i="4"/>
  <c r="V10" i="4" s="1"/>
  <c r="I10" i="5" s="1"/>
  <c r="Q34" i="4"/>
  <c r="X34" i="4" s="1"/>
  <c r="K34" i="5" s="1"/>
  <c r="F30" i="4"/>
  <c r="U30" i="4" s="1"/>
  <c r="H30" i="5" s="1"/>
  <c r="R31" i="4"/>
  <c r="I18" i="4"/>
  <c r="V18" i="4" s="1"/>
  <c r="I18" i="5" s="1"/>
  <c r="F54" i="4"/>
  <c r="U54" i="4" s="1"/>
  <c r="H54" i="5" s="1"/>
  <c r="F18" i="4"/>
  <c r="U18" i="4" s="1"/>
  <c r="H18" i="5" s="1"/>
  <c r="L50" i="4"/>
  <c r="W50" i="4" s="1"/>
  <c r="J50" i="5" s="1"/>
  <c r="L42" i="4"/>
  <c r="W42" i="4" s="1"/>
  <c r="J42" i="5" s="1"/>
  <c r="U31" i="4"/>
  <c r="H31" i="5" s="1"/>
  <c r="I54" i="4"/>
  <c r="V54" i="4" s="1"/>
  <c r="I54" i="5" s="1"/>
  <c r="F10" i="4"/>
  <c r="U10" i="4" s="1"/>
  <c r="H10" i="5" s="1"/>
  <c r="U23" i="4"/>
  <c r="H23" i="5" s="1"/>
  <c r="Z52" i="4"/>
  <c r="I99" i="4"/>
  <c r="V99" i="4" s="1"/>
  <c r="I99" i="5" s="1"/>
  <c r="R15" i="4"/>
  <c r="I26" i="4"/>
  <c r="V26" i="4" s="1"/>
  <c r="I26" i="5" s="1"/>
  <c r="F26" i="4"/>
  <c r="U26" i="4" s="1"/>
  <c r="H26" i="5" s="1"/>
  <c r="F14" i="4"/>
  <c r="U14" i="4" s="1"/>
  <c r="H14" i="5" s="1"/>
  <c r="F38" i="4"/>
  <c r="U38" i="4" s="1"/>
  <c r="H38" i="5" s="1"/>
  <c r="U15" i="4"/>
  <c r="H15" i="5" s="1"/>
  <c r="L10" i="4"/>
  <c r="W10" i="4" s="1"/>
  <c r="J10" i="5" s="1"/>
  <c r="W11" i="4"/>
  <c r="J11" i="5" s="1"/>
  <c r="H35" i="5"/>
  <c r="L34" i="4"/>
  <c r="W34" i="4" s="1"/>
  <c r="J34" i="5" s="1"/>
  <c r="W35" i="4"/>
  <c r="J35" i="5" s="1"/>
  <c r="Z75" i="4"/>
  <c r="H75" i="5"/>
  <c r="Z36" i="4"/>
  <c r="H36" i="5"/>
  <c r="W51" i="4"/>
  <c r="J51" i="5" s="1"/>
  <c r="I38" i="4"/>
  <c r="V38" i="4" s="1"/>
  <c r="I38" i="5" s="1"/>
  <c r="V39" i="4"/>
  <c r="I39" i="5" s="1"/>
  <c r="F46" i="4"/>
  <c r="U46" i="4" s="1"/>
  <c r="H46" i="5" s="1"/>
  <c r="U47" i="4"/>
  <c r="H47" i="5" s="1"/>
  <c r="R77" i="4"/>
  <c r="U77" i="4"/>
  <c r="F82" i="4"/>
  <c r="U82" i="4" s="1"/>
  <c r="H82" i="5" s="1"/>
  <c r="L104" i="4"/>
  <c r="W104" i="4" s="1"/>
  <c r="J104" i="5" s="1"/>
  <c r="W105" i="4"/>
  <c r="J105" i="5" s="1"/>
  <c r="Z102" i="4"/>
  <c r="H102" i="5"/>
  <c r="L18" i="4"/>
  <c r="W18" i="4" s="1"/>
  <c r="J18" i="5" s="1"/>
  <c r="W19" i="4"/>
  <c r="J19" i="5" s="1"/>
  <c r="X39" i="4"/>
  <c r="K39" i="5" s="1"/>
  <c r="Q38" i="4"/>
  <c r="X38" i="4" s="1"/>
  <c r="K38" i="5" s="1"/>
  <c r="Z106" i="4"/>
  <c r="H106" i="5"/>
  <c r="Z43" i="4"/>
  <c r="H43" i="5"/>
  <c r="Z66" i="4"/>
  <c r="I66" i="5"/>
  <c r="L26" i="4"/>
  <c r="W26" i="4" s="1"/>
  <c r="J26" i="5" s="1"/>
  <c r="W27" i="4"/>
  <c r="J27" i="5" s="1"/>
  <c r="R44" i="4"/>
  <c r="U44" i="4"/>
  <c r="H44" i="5" s="1"/>
  <c r="Q54" i="4"/>
  <c r="X54" i="4" s="1"/>
  <c r="K54" i="5" s="1"/>
  <c r="I90" i="4"/>
  <c r="V90" i="4" s="1"/>
  <c r="I90" i="5" s="1"/>
  <c r="V105" i="4"/>
  <c r="I105" i="5" s="1"/>
  <c r="I104" i="4"/>
  <c r="V104" i="4" s="1"/>
  <c r="I104" i="5" s="1"/>
  <c r="I52" i="5"/>
  <c r="Q10" i="4"/>
  <c r="X10" i="4" s="1"/>
  <c r="K10" i="5" s="1"/>
  <c r="Q14" i="4"/>
  <c r="X14" i="4" s="1"/>
  <c r="K14" i="5" s="1"/>
  <c r="R19" i="4"/>
  <c r="Q22" i="4"/>
  <c r="X22" i="4" s="1"/>
  <c r="K22" i="5" s="1"/>
  <c r="Q26" i="4"/>
  <c r="X26" i="4" s="1"/>
  <c r="K26" i="5" s="1"/>
  <c r="Q30" i="4"/>
  <c r="X30" i="4" s="1"/>
  <c r="K30" i="5" s="1"/>
  <c r="R68" i="4"/>
  <c r="R83" i="4"/>
  <c r="R96" i="4"/>
  <c r="L99" i="4"/>
  <c r="W99" i="4" s="1"/>
  <c r="J99" i="5" s="1"/>
  <c r="W100" i="4"/>
  <c r="J100" i="5" s="1"/>
  <c r="I82" i="4"/>
  <c r="Z88" i="4"/>
  <c r="L90" i="4"/>
  <c r="W90" i="4" s="1"/>
  <c r="J90" i="5" s="1"/>
  <c r="Z93" i="4"/>
  <c r="Q99" i="4"/>
  <c r="X99" i="4" s="1"/>
  <c r="K99" i="5" s="1"/>
  <c r="R12" i="4"/>
  <c r="I14" i="4"/>
  <c r="V14" i="4" s="1"/>
  <c r="I14" i="5" s="1"/>
  <c r="R20" i="4"/>
  <c r="R28" i="4"/>
  <c r="I30" i="4"/>
  <c r="V30" i="4" s="1"/>
  <c r="I30" i="5" s="1"/>
  <c r="X35" i="4"/>
  <c r="K35" i="5" s="1"/>
  <c r="Q42" i="4"/>
  <c r="X42" i="4" s="1"/>
  <c r="K42" i="5" s="1"/>
  <c r="R48" i="4"/>
  <c r="R75" i="4"/>
  <c r="Z78" i="4"/>
  <c r="R85" i="4"/>
  <c r="Q90" i="4"/>
  <c r="X90" i="4" s="1"/>
  <c r="K90" i="5" s="1"/>
  <c r="R101" i="4"/>
  <c r="R106" i="4"/>
  <c r="H93" i="5"/>
  <c r="R36" i="4"/>
  <c r="Z70" i="4"/>
  <c r="X83" i="4"/>
  <c r="K83" i="5" s="1"/>
  <c r="Q82" i="4"/>
  <c r="X82" i="4" s="1"/>
  <c r="K82" i="5" s="1"/>
  <c r="W91" i="4"/>
  <c r="J91" i="5" s="1"/>
  <c r="R39" i="4"/>
  <c r="I42" i="4"/>
  <c r="V42" i="4" s="1"/>
  <c r="I42" i="5" s="1"/>
  <c r="I46" i="4"/>
  <c r="V46" i="4" s="1"/>
  <c r="I46" i="5" s="1"/>
  <c r="R87" i="4"/>
  <c r="R92" i="4"/>
  <c r="Q104" i="4"/>
  <c r="X104" i="4" s="1"/>
  <c r="K104" i="5" s="1"/>
  <c r="I64" i="4"/>
  <c r="V64" i="4" s="1"/>
  <c r="I64" i="5" s="1"/>
  <c r="Q72" i="4"/>
  <c r="X72" i="4" s="1"/>
  <c r="K72" i="5" s="1"/>
  <c r="R94" i="4"/>
  <c r="Z12" i="4"/>
  <c r="Z16" i="4"/>
  <c r="Z20" i="4"/>
  <c r="Z24" i="4"/>
  <c r="Z28" i="4"/>
  <c r="Z32" i="4"/>
  <c r="Z40" i="4"/>
  <c r="R11" i="4"/>
  <c r="X11" i="4"/>
  <c r="K11" i="5" s="1"/>
  <c r="R16" i="4"/>
  <c r="X19" i="4"/>
  <c r="K19" i="5" s="1"/>
  <c r="R27" i="4"/>
  <c r="V31" i="4"/>
  <c r="I31" i="5" s="1"/>
  <c r="R35" i="4"/>
  <c r="U11" i="4"/>
  <c r="Q18" i="4"/>
  <c r="X18" i="4" s="1"/>
  <c r="K18" i="5" s="1"/>
  <c r="U19" i="4"/>
  <c r="H19" i="5" s="1"/>
  <c r="I22" i="4"/>
  <c r="V22" i="4" s="1"/>
  <c r="I22" i="5" s="1"/>
  <c r="U27" i="4"/>
  <c r="L14" i="4"/>
  <c r="W14" i="4" s="1"/>
  <c r="J14" i="5" s="1"/>
  <c r="L22" i="4"/>
  <c r="W22" i="4" s="1"/>
  <c r="J22" i="5" s="1"/>
  <c r="L30" i="4"/>
  <c r="W30" i="4" s="1"/>
  <c r="J30" i="5" s="1"/>
  <c r="F34" i="4"/>
  <c r="U34" i="4" s="1"/>
  <c r="H34" i="5" s="1"/>
  <c r="L38" i="4"/>
  <c r="W38" i="4" s="1"/>
  <c r="J38" i="5" s="1"/>
  <c r="F42" i="4"/>
  <c r="U42" i="4" s="1"/>
  <c r="H42" i="5" s="1"/>
  <c r="L46" i="4"/>
  <c r="W46" i="4" s="1"/>
  <c r="J46" i="5" s="1"/>
  <c r="U48" i="4"/>
  <c r="U51" i="4"/>
  <c r="V55" i="4"/>
  <c r="I55" i="5" s="1"/>
  <c r="X56" i="4"/>
  <c r="K56" i="5" s="1"/>
  <c r="L64" i="4"/>
  <c r="U65" i="4"/>
  <c r="F64" i="4"/>
  <c r="R65" i="4"/>
  <c r="Z69" i="4"/>
  <c r="R69" i="4"/>
  <c r="I72" i="4"/>
  <c r="V72" i="4" s="1"/>
  <c r="I72" i="5" s="1"/>
  <c r="V73" i="4"/>
  <c r="I73" i="5" s="1"/>
  <c r="X74" i="4"/>
  <c r="Z76" i="4"/>
  <c r="R76" i="4"/>
  <c r="Z87" i="4"/>
  <c r="Z95" i="4"/>
  <c r="Q46" i="4"/>
  <c r="X46" i="4" s="1"/>
  <c r="K46" i="5" s="1"/>
  <c r="W55" i="4"/>
  <c r="J55" i="5" s="1"/>
  <c r="L54" i="4"/>
  <c r="W54" i="4" s="1"/>
  <c r="J54" i="5" s="1"/>
  <c r="W73" i="4"/>
  <c r="J73" i="5" s="1"/>
  <c r="L72" i="4"/>
  <c r="W72" i="4" s="1"/>
  <c r="J72" i="5" s="1"/>
  <c r="Z84" i="4"/>
  <c r="Z92" i="4"/>
  <c r="Z96" i="4"/>
  <c r="Z101" i="4"/>
  <c r="V15" i="4"/>
  <c r="R32" i="4"/>
  <c r="R30" i="4" s="1"/>
  <c r="R40" i="4"/>
  <c r="R43" i="4"/>
  <c r="R56" i="4"/>
  <c r="Z67" i="4"/>
  <c r="R67" i="4"/>
  <c r="V68" i="4"/>
  <c r="R74" i="4"/>
  <c r="Z85" i="4"/>
  <c r="R24" i="4"/>
  <c r="R22" i="4" s="1"/>
  <c r="X27" i="4"/>
  <c r="K27" i="5" s="1"/>
  <c r="R47" i="4"/>
  <c r="R51" i="4"/>
  <c r="R52" i="4"/>
  <c r="R55" i="4"/>
  <c r="Q64" i="4"/>
  <c r="R66" i="4"/>
  <c r="R70" i="4"/>
  <c r="R73" i="4"/>
  <c r="Z86" i="4"/>
  <c r="Z94" i="4"/>
  <c r="Z107" i="4"/>
  <c r="L82" i="4"/>
  <c r="F90" i="4"/>
  <c r="U90" i="4" s="1"/>
  <c r="H90" i="5" s="1"/>
  <c r="F99" i="4"/>
  <c r="F104" i="4"/>
  <c r="U104" i="4" s="1"/>
  <c r="H104" i="5" s="1"/>
  <c r="R78" i="4"/>
  <c r="V83" i="4"/>
  <c r="R84" i="4"/>
  <c r="R86" i="4"/>
  <c r="R88" i="4"/>
  <c r="R91" i="4"/>
  <c r="X91" i="4"/>
  <c r="R93" i="4"/>
  <c r="R95" i="4"/>
  <c r="R100" i="4"/>
  <c r="X100" i="4"/>
  <c r="K100" i="5" s="1"/>
  <c r="R102" i="4"/>
  <c r="R105" i="4"/>
  <c r="X105" i="4"/>
  <c r="R107" i="4"/>
  <c r="A2" i="4"/>
  <c r="Z44" i="4" l="1"/>
  <c r="Z42" i="4" s="1"/>
  <c r="R38" i="4"/>
  <c r="R14" i="4"/>
  <c r="L98" i="4"/>
  <c r="W98" i="4" s="1"/>
  <c r="J98" i="5" s="1"/>
  <c r="R34" i="4"/>
  <c r="I62" i="4"/>
  <c r="Z31" i="4"/>
  <c r="Z30" i="4" s="1"/>
  <c r="R42" i="4"/>
  <c r="Z23" i="4"/>
  <c r="Z22" i="4" s="1"/>
  <c r="Z39" i="4"/>
  <c r="I80" i="4"/>
  <c r="V80" i="4" s="1"/>
  <c r="I80" i="5" s="1"/>
  <c r="R54" i="4"/>
  <c r="Z47" i="4"/>
  <c r="Q98" i="4"/>
  <c r="X98" i="4" s="1"/>
  <c r="K98" i="5" s="1"/>
  <c r="R46" i="4"/>
  <c r="R10" i="4"/>
  <c r="Z105" i="4"/>
  <c r="Z104" i="4" s="1"/>
  <c r="K105" i="5"/>
  <c r="Z91" i="4"/>
  <c r="Z90" i="4" s="1"/>
  <c r="K91" i="5"/>
  <c r="Z74" i="4"/>
  <c r="K74" i="5"/>
  <c r="Z11" i="4"/>
  <c r="Z10" i="4" s="1"/>
  <c r="H11" i="5"/>
  <c r="Z68" i="4"/>
  <c r="I68" i="5"/>
  <c r="Z65" i="4"/>
  <c r="H65" i="5"/>
  <c r="Q80" i="4"/>
  <c r="X80" i="4" s="1"/>
  <c r="K80" i="5" s="1"/>
  <c r="R18" i="4"/>
  <c r="R90" i="4"/>
  <c r="R26" i="4"/>
  <c r="Z100" i="4"/>
  <c r="Z99" i="4" s="1"/>
  <c r="R82" i="4"/>
  <c r="V82" i="4"/>
  <c r="I82" i="5" s="1"/>
  <c r="Z48" i="4"/>
  <c r="H48" i="5"/>
  <c r="Z27" i="4"/>
  <c r="Z26" i="4" s="1"/>
  <c r="H27" i="5"/>
  <c r="I98" i="4"/>
  <c r="V98" i="4" s="1"/>
  <c r="I98" i="5" s="1"/>
  <c r="Z35" i="4"/>
  <c r="Z34" i="4" s="1"/>
  <c r="Z15" i="4"/>
  <c r="Z14" i="4" s="1"/>
  <c r="I15" i="5"/>
  <c r="Z51" i="4"/>
  <c r="Z50" i="4" s="1"/>
  <c r="H51" i="5"/>
  <c r="R99" i="4"/>
  <c r="Z83" i="4"/>
  <c r="Z82" i="4" s="1"/>
  <c r="I83" i="5"/>
  <c r="F80" i="4"/>
  <c r="U80" i="4" s="1"/>
  <c r="H80" i="5" s="1"/>
  <c r="R104" i="4"/>
  <c r="Z56" i="4"/>
  <c r="Z77" i="4"/>
  <c r="H77" i="5"/>
  <c r="R64" i="4"/>
  <c r="R72" i="4"/>
  <c r="F62" i="4"/>
  <c r="U64" i="4"/>
  <c r="H64" i="5" s="1"/>
  <c r="Z55" i="4"/>
  <c r="Z19" i="4"/>
  <c r="Z18" i="4" s="1"/>
  <c r="L80" i="4"/>
  <c r="W80" i="4" s="1"/>
  <c r="J80" i="5" s="1"/>
  <c r="W82" i="4"/>
  <c r="J82" i="5" s="1"/>
  <c r="W64" i="4"/>
  <c r="J64" i="5" s="1"/>
  <c r="L62" i="4"/>
  <c r="F98" i="4"/>
  <c r="U98" i="4" s="1"/>
  <c r="H98" i="5" s="1"/>
  <c r="U99" i="4"/>
  <c r="H99" i="5" s="1"/>
  <c r="R50" i="4"/>
  <c r="X64" i="4"/>
  <c r="K64" i="5" s="1"/>
  <c r="Q62" i="4"/>
  <c r="Z73" i="4"/>
  <c r="V62" i="4"/>
  <c r="I62" i="5" s="1"/>
  <c r="I60" i="4"/>
  <c r="V60" i="4" s="1"/>
  <c r="I60" i="5" s="1"/>
  <c r="Z38" i="4"/>
  <c r="AJ107" i="1"/>
  <c r="AJ106" i="1"/>
  <c r="AJ105" i="1"/>
  <c r="AJ102" i="1"/>
  <c r="AJ101" i="1"/>
  <c r="AJ100" i="1"/>
  <c r="AJ96" i="1"/>
  <c r="AJ95" i="1"/>
  <c r="AJ94" i="1"/>
  <c r="AJ93" i="1"/>
  <c r="AJ92" i="1"/>
  <c r="AJ91" i="1"/>
  <c r="AJ88" i="1"/>
  <c r="AJ87" i="1"/>
  <c r="AJ86" i="1"/>
  <c r="AJ85" i="1"/>
  <c r="AJ84" i="1"/>
  <c r="AJ83" i="1"/>
  <c r="AJ78" i="1"/>
  <c r="AJ77" i="1"/>
  <c r="AJ76" i="1"/>
  <c r="AJ75" i="1"/>
  <c r="AJ74" i="1"/>
  <c r="AJ73" i="1"/>
  <c r="AJ70" i="1"/>
  <c r="AJ69" i="1"/>
  <c r="AJ68" i="1"/>
  <c r="AJ67" i="1"/>
  <c r="AJ66" i="1"/>
  <c r="AJ65" i="1"/>
  <c r="AJ56" i="1"/>
  <c r="AJ55" i="1"/>
  <c r="AJ52" i="1"/>
  <c r="AJ51" i="1"/>
  <c r="AJ48" i="1"/>
  <c r="AJ47" i="1"/>
  <c r="AJ44" i="1"/>
  <c r="AJ43" i="1"/>
  <c r="AJ40" i="1"/>
  <c r="AJ39" i="1"/>
  <c r="AJ36" i="1"/>
  <c r="AJ35" i="1"/>
  <c r="AJ32" i="1"/>
  <c r="AJ31" i="1"/>
  <c r="AJ28" i="1"/>
  <c r="AJ27" i="1"/>
  <c r="AJ24" i="1"/>
  <c r="AJ23" i="1"/>
  <c r="AJ20" i="1"/>
  <c r="AJ19" i="1"/>
  <c r="AJ16" i="1"/>
  <c r="AJ15" i="1"/>
  <c r="AJ12" i="1"/>
  <c r="AJ11" i="1"/>
  <c r="R107" i="1"/>
  <c r="R106" i="1"/>
  <c r="R105" i="1"/>
  <c r="R102" i="1"/>
  <c r="R101" i="1"/>
  <c r="R100" i="1"/>
  <c r="R96" i="1"/>
  <c r="R95" i="1"/>
  <c r="R94" i="1"/>
  <c r="R93" i="1"/>
  <c r="R92" i="1"/>
  <c r="R91" i="1"/>
  <c r="R88" i="1"/>
  <c r="R87" i="1"/>
  <c r="R86" i="1"/>
  <c r="R85" i="1"/>
  <c r="R84" i="1"/>
  <c r="R83" i="1"/>
  <c r="R78" i="1"/>
  <c r="R77" i="1"/>
  <c r="R76" i="1"/>
  <c r="R75" i="1"/>
  <c r="R74" i="1"/>
  <c r="R73" i="1"/>
  <c r="R70" i="1"/>
  <c r="R69" i="1"/>
  <c r="R68" i="1"/>
  <c r="R67" i="1"/>
  <c r="R66" i="1"/>
  <c r="R65" i="1"/>
  <c r="R56" i="1"/>
  <c r="R55" i="1"/>
  <c r="R52" i="1"/>
  <c r="R51" i="1"/>
  <c r="R48" i="1"/>
  <c r="R47" i="1"/>
  <c r="R44" i="1"/>
  <c r="R43" i="1"/>
  <c r="R40" i="1"/>
  <c r="R39" i="1"/>
  <c r="R36" i="1"/>
  <c r="R35" i="1"/>
  <c r="R32" i="1"/>
  <c r="R31" i="1"/>
  <c r="R28" i="1"/>
  <c r="R27" i="1"/>
  <c r="R24" i="1"/>
  <c r="R23" i="1"/>
  <c r="R20" i="1"/>
  <c r="R19" i="1"/>
  <c r="R16" i="1"/>
  <c r="R15" i="1"/>
  <c r="R12" i="1"/>
  <c r="R11" i="1"/>
  <c r="K107" i="1"/>
  <c r="K106" i="1"/>
  <c r="K105" i="1"/>
  <c r="K102" i="1"/>
  <c r="K101" i="1"/>
  <c r="K100" i="1"/>
  <c r="K96" i="1"/>
  <c r="K95" i="1"/>
  <c r="K94" i="1"/>
  <c r="K93" i="1"/>
  <c r="K92" i="1"/>
  <c r="K91" i="1"/>
  <c r="K88" i="1"/>
  <c r="K87" i="1"/>
  <c r="K86" i="1"/>
  <c r="K85" i="1"/>
  <c r="K84" i="1"/>
  <c r="K83" i="1"/>
  <c r="K78" i="1"/>
  <c r="K77" i="1"/>
  <c r="K76" i="1"/>
  <c r="K75" i="1"/>
  <c r="K74" i="1"/>
  <c r="K73" i="1"/>
  <c r="K70" i="1"/>
  <c r="K69" i="1"/>
  <c r="K68" i="1"/>
  <c r="K67" i="1"/>
  <c r="K66" i="1"/>
  <c r="K65" i="1"/>
  <c r="K56" i="1"/>
  <c r="K55" i="1"/>
  <c r="K52" i="1"/>
  <c r="K51" i="1"/>
  <c r="K48" i="1"/>
  <c r="K47" i="1"/>
  <c r="K44" i="1"/>
  <c r="K43" i="1"/>
  <c r="K40" i="1"/>
  <c r="K39" i="1"/>
  <c r="K36" i="1"/>
  <c r="K35" i="1"/>
  <c r="K34" i="1" s="1"/>
  <c r="K32" i="1"/>
  <c r="K31" i="1"/>
  <c r="K28" i="1"/>
  <c r="K27" i="1"/>
  <c r="K24" i="1"/>
  <c r="K23" i="1"/>
  <c r="K20" i="1"/>
  <c r="K19" i="1"/>
  <c r="K16" i="1"/>
  <c r="K15" i="1"/>
  <c r="K12" i="1"/>
  <c r="K11" i="1"/>
  <c r="F107" i="1"/>
  <c r="F106" i="1"/>
  <c r="F105" i="1"/>
  <c r="F102" i="1"/>
  <c r="F101" i="1"/>
  <c r="F100" i="1"/>
  <c r="F96" i="1"/>
  <c r="F95" i="1"/>
  <c r="F94" i="1"/>
  <c r="F93" i="1"/>
  <c r="F92" i="1"/>
  <c r="F91" i="1"/>
  <c r="F88" i="1"/>
  <c r="F87" i="1"/>
  <c r="F86" i="1"/>
  <c r="F85" i="1"/>
  <c r="F84" i="1"/>
  <c r="F83" i="1"/>
  <c r="F78" i="1"/>
  <c r="F77" i="1"/>
  <c r="F76" i="1"/>
  <c r="F75" i="1"/>
  <c r="F74" i="1"/>
  <c r="F73" i="1"/>
  <c r="F70" i="1"/>
  <c r="F69" i="1"/>
  <c r="F68" i="1"/>
  <c r="F67" i="1"/>
  <c r="F66" i="1"/>
  <c r="F65" i="1"/>
  <c r="F56" i="1"/>
  <c r="F55" i="1"/>
  <c r="F52" i="1"/>
  <c r="F51" i="1"/>
  <c r="F48" i="1"/>
  <c r="F47" i="1"/>
  <c r="F44" i="1"/>
  <c r="F43" i="1"/>
  <c r="F40" i="1"/>
  <c r="F39" i="1"/>
  <c r="F36" i="1"/>
  <c r="F35" i="1"/>
  <c r="F32" i="1"/>
  <c r="F31" i="1"/>
  <c r="F28" i="1"/>
  <c r="F27" i="1"/>
  <c r="F24" i="1"/>
  <c r="F23" i="1"/>
  <c r="F20" i="1"/>
  <c r="F19" i="1"/>
  <c r="F16" i="1"/>
  <c r="F15" i="1"/>
  <c r="F12" i="1"/>
  <c r="F11" i="1"/>
  <c r="F38" i="1" l="1"/>
  <c r="Z64" i="4"/>
  <c r="Z80" i="4"/>
  <c r="Z98" i="4"/>
  <c r="R98" i="4"/>
  <c r="Z46" i="4"/>
  <c r="F54" i="1"/>
  <c r="K10" i="1"/>
  <c r="K42" i="1"/>
  <c r="Z54" i="4"/>
  <c r="R80" i="4"/>
  <c r="K50" i="1"/>
  <c r="Z72" i="4"/>
  <c r="Z62" i="4" s="1"/>
  <c r="Z60" i="4" s="1"/>
  <c r="L60" i="4"/>
  <c r="W60" i="4" s="1"/>
  <c r="J60" i="5" s="1"/>
  <c r="W62" i="4"/>
  <c r="J62" i="5" s="1"/>
  <c r="U62" i="4"/>
  <c r="H62" i="5" s="1"/>
  <c r="F60" i="4"/>
  <c r="U60" i="4" s="1"/>
  <c r="H60" i="5" s="1"/>
  <c r="Q60" i="4"/>
  <c r="X60" i="4" s="1"/>
  <c r="K60" i="5" s="1"/>
  <c r="X62" i="4"/>
  <c r="K62" i="5" s="1"/>
  <c r="R62" i="4"/>
  <c r="R60" i="4" s="1"/>
  <c r="R104" i="1"/>
  <c r="R10" i="1"/>
  <c r="R18" i="1"/>
  <c r="R26" i="1"/>
  <c r="R34" i="1"/>
  <c r="R42" i="1"/>
  <c r="R50" i="1"/>
  <c r="R99" i="1"/>
  <c r="AJ30" i="1"/>
  <c r="K82" i="1"/>
  <c r="K22" i="1"/>
  <c r="K104" i="1"/>
  <c r="F10" i="1"/>
  <c r="F18" i="1"/>
  <c r="F26" i="1"/>
  <c r="F34" i="1"/>
  <c r="K99" i="1"/>
  <c r="R14" i="1"/>
  <c r="R22" i="1"/>
  <c r="R30" i="1"/>
  <c r="R38" i="1"/>
  <c r="AJ18" i="1"/>
  <c r="AJ26" i="1"/>
  <c r="AJ34" i="1"/>
  <c r="K54" i="1"/>
  <c r="K72" i="1"/>
  <c r="F82" i="1"/>
  <c r="F80" i="1" s="1"/>
  <c r="R64" i="1"/>
  <c r="AJ72" i="1"/>
  <c r="F30" i="1"/>
  <c r="K38" i="1"/>
  <c r="K46" i="1"/>
  <c r="AJ42" i="1"/>
  <c r="AJ14" i="1"/>
  <c r="AJ90" i="1"/>
  <c r="AJ46" i="1"/>
  <c r="AJ54" i="1"/>
  <c r="R90" i="1"/>
  <c r="R82" i="1"/>
  <c r="R80" i="1" s="1"/>
  <c r="R46" i="1"/>
  <c r="R54" i="1"/>
  <c r="R72" i="1"/>
  <c r="K64" i="1"/>
  <c r="K14" i="1"/>
  <c r="K18" i="1"/>
  <c r="K90" i="1"/>
  <c r="K26" i="1"/>
  <c r="K30" i="1"/>
  <c r="F50" i="1"/>
  <c r="F46" i="1"/>
  <c r="F22" i="1"/>
  <c r="F99" i="1"/>
  <c r="F104" i="1"/>
  <c r="F90" i="1"/>
  <c r="F72" i="1"/>
  <c r="F64" i="1"/>
  <c r="F42" i="1"/>
  <c r="F14" i="1"/>
  <c r="AJ22" i="1"/>
  <c r="AJ50" i="1"/>
  <c r="AJ64" i="1"/>
  <c r="AJ62" i="1" s="1"/>
  <c r="AJ82" i="1"/>
  <c r="AJ99" i="1"/>
  <c r="AJ10" i="1"/>
  <c r="AJ38" i="1"/>
  <c r="AJ104" i="1"/>
  <c r="K62" i="1" l="1"/>
  <c r="K80" i="1"/>
  <c r="R98" i="1"/>
  <c r="F62" i="1"/>
  <c r="F60" i="1" s="1"/>
  <c r="AJ98" i="1"/>
  <c r="AQ99" i="1"/>
  <c r="G99" i="5" s="1"/>
  <c r="AJ80" i="1"/>
  <c r="AJ60" i="1" s="1"/>
  <c r="K60" i="1"/>
  <c r="R62" i="1"/>
  <c r="R60" i="1" s="1"/>
  <c r="K98" i="1"/>
  <c r="F98" i="1"/>
  <c r="AN99" i="1"/>
  <c r="D99" i="5" s="1"/>
  <c r="AK66" i="1"/>
  <c r="A2" i="1" l="1"/>
  <c r="AQ107" i="1" l="1"/>
  <c r="G107" i="5" s="1"/>
  <c r="AP107" i="1"/>
  <c r="F107" i="5" s="1"/>
  <c r="AO107" i="1"/>
  <c r="E107" i="5" s="1"/>
  <c r="AN107" i="1"/>
  <c r="D107" i="5" s="1"/>
  <c r="AQ106" i="1"/>
  <c r="G106" i="5" s="1"/>
  <c r="AP106" i="1"/>
  <c r="F106" i="5" s="1"/>
  <c r="AO106" i="1"/>
  <c r="E106" i="5" s="1"/>
  <c r="AN106" i="1"/>
  <c r="D106" i="5" s="1"/>
  <c r="AQ105" i="1"/>
  <c r="G105" i="5" s="1"/>
  <c r="AP105" i="1"/>
  <c r="F105" i="5" s="1"/>
  <c r="AO105" i="1"/>
  <c r="E105" i="5" s="1"/>
  <c r="AN105" i="1"/>
  <c r="D105" i="5" s="1"/>
  <c r="AQ104" i="1"/>
  <c r="G104" i="5" s="1"/>
  <c r="AP104" i="1"/>
  <c r="F104" i="5" s="1"/>
  <c r="AO104" i="1"/>
  <c r="E104" i="5" s="1"/>
  <c r="AN104" i="1"/>
  <c r="D104" i="5" s="1"/>
  <c r="AQ102" i="1"/>
  <c r="G102" i="5" s="1"/>
  <c r="AP102" i="1"/>
  <c r="F102" i="5" s="1"/>
  <c r="AO102" i="1"/>
  <c r="E102" i="5" s="1"/>
  <c r="AN102" i="1"/>
  <c r="D102" i="5" s="1"/>
  <c r="AQ101" i="1"/>
  <c r="G101" i="5" s="1"/>
  <c r="AP101" i="1"/>
  <c r="F101" i="5" s="1"/>
  <c r="AO101" i="1"/>
  <c r="E101" i="5" s="1"/>
  <c r="AN101" i="1"/>
  <c r="D101" i="5" s="1"/>
  <c r="AQ100" i="1"/>
  <c r="G100" i="5" s="1"/>
  <c r="AP100" i="1"/>
  <c r="F100" i="5" s="1"/>
  <c r="AO100" i="1"/>
  <c r="E100" i="5" s="1"/>
  <c r="AN100" i="1"/>
  <c r="D100" i="5" s="1"/>
  <c r="AP99" i="1"/>
  <c r="F99" i="5" s="1"/>
  <c r="AO99" i="1"/>
  <c r="E99" i="5" s="1"/>
  <c r="AQ98" i="1"/>
  <c r="G98" i="5" s="1"/>
  <c r="AP98" i="1"/>
  <c r="F98" i="5" s="1"/>
  <c r="AO98" i="1"/>
  <c r="E98" i="5" s="1"/>
  <c r="AN98" i="1"/>
  <c r="D98" i="5" s="1"/>
  <c r="AQ96" i="1"/>
  <c r="G96" i="5" s="1"/>
  <c r="AP96" i="1"/>
  <c r="F96" i="5" s="1"/>
  <c r="AO96" i="1"/>
  <c r="E96" i="5" s="1"/>
  <c r="AN96" i="1"/>
  <c r="D96" i="5" s="1"/>
  <c r="AQ95" i="1"/>
  <c r="G95" i="5" s="1"/>
  <c r="AP95" i="1"/>
  <c r="F95" i="5" s="1"/>
  <c r="AO95" i="1"/>
  <c r="E95" i="5" s="1"/>
  <c r="AN95" i="1"/>
  <c r="D95" i="5" s="1"/>
  <c r="AQ94" i="1"/>
  <c r="G94" i="5" s="1"/>
  <c r="AP94" i="1"/>
  <c r="F94" i="5" s="1"/>
  <c r="AO94" i="1"/>
  <c r="E94" i="5" s="1"/>
  <c r="AN94" i="1"/>
  <c r="D94" i="5" s="1"/>
  <c r="AQ93" i="1"/>
  <c r="G93" i="5" s="1"/>
  <c r="AP93" i="1"/>
  <c r="F93" i="5" s="1"/>
  <c r="AO93" i="1"/>
  <c r="E93" i="5" s="1"/>
  <c r="AN93" i="1"/>
  <c r="D93" i="5" s="1"/>
  <c r="AQ92" i="1"/>
  <c r="G92" i="5" s="1"/>
  <c r="AP92" i="1"/>
  <c r="F92" i="5" s="1"/>
  <c r="AO92" i="1"/>
  <c r="E92" i="5" s="1"/>
  <c r="AN92" i="1"/>
  <c r="D92" i="5" s="1"/>
  <c r="AQ91" i="1"/>
  <c r="G91" i="5" s="1"/>
  <c r="AP91" i="1"/>
  <c r="F91" i="5" s="1"/>
  <c r="AO91" i="1"/>
  <c r="E91" i="5" s="1"/>
  <c r="AN91" i="1"/>
  <c r="D91" i="5" s="1"/>
  <c r="AQ90" i="1"/>
  <c r="G90" i="5" s="1"/>
  <c r="AP90" i="1"/>
  <c r="F90" i="5" s="1"/>
  <c r="AO90" i="1"/>
  <c r="E90" i="5" s="1"/>
  <c r="AN90" i="1"/>
  <c r="D90" i="5" s="1"/>
  <c r="AQ88" i="1"/>
  <c r="G88" i="5" s="1"/>
  <c r="AP88" i="1"/>
  <c r="F88" i="5" s="1"/>
  <c r="AO88" i="1"/>
  <c r="E88" i="5" s="1"/>
  <c r="AN88" i="1"/>
  <c r="D88" i="5" s="1"/>
  <c r="AQ87" i="1"/>
  <c r="G87" i="5" s="1"/>
  <c r="AP87" i="1"/>
  <c r="F87" i="5" s="1"/>
  <c r="AO87" i="1"/>
  <c r="E87" i="5" s="1"/>
  <c r="AN87" i="1"/>
  <c r="D87" i="5" s="1"/>
  <c r="AQ86" i="1"/>
  <c r="G86" i="5" s="1"/>
  <c r="AP86" i="1"/>
  <c r="F86" i="5" s="1"/>
  <c r="AO86" i="1"/>
  <c r="E86" i="5" s="1"/>
  <c r="AN86" i="1"/>
  <c r="D86" i="5" s="1"/>
  <c r="AQ85" i="1"/>
  <c r="G85" i="5" s="1"/>
  <c r="AP85" i="1"/>
  <c r="F85" i="5" s="1"/>
  <c r="AO85" i="1"/>
  <c r="E85" i="5" s="1"/>
  <c r="AN85" i="1"/>
  <c r="D85" i="5" s="1"/>
  <c r="AQ84" i="1"/>
  <c r="G84" i="5" s="1"/>
  <c r="AP84" i="1"/>
  <c r="F84" i="5" s="1"/>
  <c r="AO84" i="1"/>
  <c r="E84" i="5" s="1"/>
  <c r="AN84" i="1"/>
  <c r="D84" i="5" s="1"/>
  <c r="AQ83" i="1"/>
  <c r="G83" i="5" s="1"/>
  <c r="AP83" i="1"/>
  <c r="F83" i="5" s="1"/>
  <c r="AO83" i="1"/>
  <c r="E83" i="5" s="1"/>
  <c r="AN83" i="1"/>
  <c r="D83" i="5" s="1"/>
  <c r="AQ82" i="1"/>
  <c r="G82" i="5" s="1"/>
  <c r="AP82" i="1"/>
  <c r="F82" i="5" s="1"/>
  <c r="AO82" i="1"/>
  <c r="E82" i="5" s="1"/>
  <c r="AN82" i="1"/>
  <c r="D82" i="5" s="1"/>
  <c r="AQ80" i="1"/>
  <c r="G80" i="5" s="1"/>
  <c r="AP80" i="1"/>
  <c r="F80" i="5" s="1"/>
  <c r="AO80" i="1"/>
  <c r="E80" i="5" s="1"/>
  <c r="AN80" i="1"/>
  <c r="D80" i="5" s="1"/>
  <c r="AQ78" i="1"/>
  <c r="G78" i="5" s="1"/>
  <c r="AP78" i="1"/>
  <c r="F78" i="5" s="1"/>
  <c r="AO78" i="1"/>
  <c r="E78" i="5" s="1"/>
  <c r="AN78" i="1"/>
  <c r="D78" i="5" s="1"/>
  <c r="AQ77" i="1"/>
  <c r="G77" i="5" s="1"/>
  <c r="AP77" i="1"/>
  <c r="F77" i="5" s="1"/>
  <c r="AO77" i="1"/>
  <c r="E77" i="5" s="1"/>
  <c r="AN77" i="1"/>
  <c r="D77" i="5" s="1"/>
  <c r="AQ76" i="1"/>
  <c r="G76" i="5" s="1"/>
  <c r="AP76" i="1"/>
  <c r="F76" i="5" s="1"/>
  <c r="AO76" i="1"/>
  <c r="E76" i="5" s="1"/>
  <c r="AN76" i="1"/>
  <c r="D76" i="5" s="1"/>
  <c r="AQ75" i="1"/>
  <c r="G75" i="5" s="1"/>
  <c r="AP75" i="1"/>
  <c r="F75" i="5" s="1"/>
  <c r="AO75" i="1"/>
  <c r="E75" i="5" s="1"/>
  <c r="AN75" i="1"/>
  <c r="D75" i="5" s="1"/>
  <c r="AQ74" i="1"/>
  <c r="G74" i="5" s="1"/>
  <c r="AP74" i="1"/>
  <c r="F74" i="5" s="1"/>
  <c r="AO74" i="1"/>
  <c r="E74" i="5" s="1"/>
  <c r="AN74" i="1"/>
  <c r="D74" i="5" s="1"/>
  <c r="AQ73" i="1"/>
  <c r="G73" i="5" s="1"/>
  <c r="AP73" i="1"/>
  <c r="F73" i="5" s="1"/>
  <c r="AO73" i="1"/>
  <c r="E73" i="5" s="1"/>
  <c r="AN73" i="1"/>
  <c r="D73" i="5" s="1"/>
  <c r="AQ72" i="1"/>
  <c r="G72" i="5" s="1"/>
  <c r="AP72" i="1"/>
  <c r="F72" i="5" s="1"/>
  <c r="AO72" i="1"/>
  <c r="E72" i="5" s="1"/>
  <c r="AN72" i="1"/>
  <c r="D72" i="5" s="1"/>
  <c r="AQ70" i="1"/>
  <c r="G70" i="5" s="1"/>
  <c r="AP70" i="1"/>
  <c r="F70" i="5" s="1"/>
  <c r="AO70" i="1"/>
  <c r="E70" i="5" s="1"/>
  <c r="AN70" i="1"/>
  <c r="D70" i="5" s="1"/>
  <c r="AQ69" i="1"/>
  <c r="G69" i="5" s="1"/>
  <c r="AP69" i="1"/>
  <c r="F69" i="5" s="1"/>
  <c r="AO69" i="1"/>
  <c r="E69" i="5" s="1"/>
  <c r="AN69" i="1"/>
  <c r="D69" i="5" s="1"/>
  <c r="AQ68" i="1"/>
  <c r="G68" i="5" s="1"/>
  <c r="AP68" i="1"/>
  <c r="F68" i="5" s="1"/>
  <c r="AO68" i="1"/>
  <c r="E68" i="5" s="1"/>
  <c r="AN68" i="1"/>
  <c r="D68" i="5" s="1"/>
  <c r="AQ67" i="1"/>
  <c r="G67" i="5" s="1"/>
  <c r="AP67" i="1"/>
  <c r="F67" i="5" s="1"/>
  <c r="AO67" i="1"/>
  <c r="E67" i="5" s="1"/>
  <c r="AN67" i="1"/>
  <c r="D67" i="5" s="1"/>
  <c r="AQ66" i="1"/>
  <c r="G66" i="5" s="1"/>
  <c r="AP66" i="1"/>
  <c r="F66" i="5" s="1"/>
  <c r="AO66" i="1"/>
  <c r="E66" i="5" s="1"/>
  <c r="AN66" i="1"/>
  <c r="D66" i="5" s="1"/>
  <c r="AQ65" i="1"/>
  <c r="G65" i="5" s="1"/>
  <c r="AP65" i="1"/>
  <c r="F65" i="5" s="1"/>
  <c r="AO65" i="1"/>
  <c r="E65" i="5" s="1"/>
  <c r="AN65" i="1"/>
  <c r="D65" i="5" s="1"/>
  <c r="AQ64" i="1"/>
  <c r="G64" i="5" s="1"/>
  <c r="AP64" i="1"/>
  <c r="F64" i="5" s="1"/>
  <c r="AO64" i="1"/>
  <c r="E64" i="5" s="1"/>
  <c r="AN64" i="1"/>
  <c r="D64" i="5" s="1"/>
  <c r="AQ62" i="1"/>
  <c r="G62" i="5" s="1"/>
  <c r="AP62" i="1"/>
  <c r="F62" i="5" s="1"/>
  <c r="AO62" i="1"/>
  <c r="E62" i="5" s="1"/>
  <c r="AN62" i="1"/>
  <c r="D62" i="5" s="1"/>
  <c r="AQ60" i="1"/>
  <c r="G60" i="5" s="1"/>
  <c r="AP60" i="1"/>
  <c r="F60" i="5" s="1"/>
  <c r="AO60" i="1"/>
  <c r="E60" i="5" s="1"/>
  <c r="AN60" i="1"/>
  <c r="D60" i="5" s="1"/>
  <c r="AQ56" i="1"/>
  <c r="G56" i="5" s="1"/>
  <c r="AP56" i="1"/>
  <c r="F56" i="5" s="1"/>
  <c r="AO56" i="1"/>
  <c r="E56" i="5" s="1"/>
  <c r="AN56" i="1"/>
  <c r="D56" i="5" s="1"/>
  <c r="AQ55" i="1"/>
  <c r="G55" i="5" s="1"/>
  <c r="AP55" i="1"/>
  <c r="F55" i="5" s="1"/>
  <c r="AO55" i="1"/>
  <c r="E55" i="5" s="1"/>
  <c r="AN55" i="1"/>
  <c r="D55" i="5" s="1"/>
  <c r="AQ54" i="1"/>
  <c r="G54" i="5" s="1"/>
  <c r="AP54" i="1"/>
  <c r="F54" i="5" s="1"/>
  <c r="AO54" i="1"/>
  <c r="E54" i="5" s="1"/>
  <c r="AN54" i="1"/>
  <c r="D54" i="5" s="1"/>
  <c r="AQ52" i="1"/>
  <c r="G52" i="5" s="1"/>
  <c r="AP52" i="1"/>
  <c r="F52" i="5" s="1"/>
  <c r="AO52" i="1"/>
  <c r="E52" i="5" s="1"/>
  <c r="AN52" i="1"/>
  <c r="D52" i="5" s="1"/>
  <c r="AQ51" i="1"/>
  <c r="G51" i="5" s="1"/>
  <c r="AP51" i="1"/>
  <c r="F51" i="5" s="1"/>
  <c r="AO51" i="1"/>
  <c r="E51" i="5" s="1"/>
  <c r="AN51" i="1"/>
  <c r="D51" i="5" s="1"/>
  <c r="AQ50" i="1"/>
  <c r="G50" i="5" s="1"/>
  <c r="AP50" i="1"/>
  <c r="F50" i="5" s="1"/>
  <c r="AO50" i="1"/>
  <c r="E50" i="5" s="1"/>
  <c r="AN50" i="1"/>
  <c r="D50" i="5" s="1"/>
  <c r="AQ48" i="1"/>
  <c r="G48" i="5" s="1"/>
  <c r="AP48" i="1"/>
  <c r="F48" i="5" s="1"/>
  <c r="AO48" i="1"/>
  <c r="E48" i="5" s="1"/>
  <c r="AN48" i="1"/>
  <c r="D48" i="5" s="1"/>
  <c r="AQ47" i="1"/>
  <c r="G47" i="5" s="1"/>
  <c r="AP47" i="1"/>
  <c r="F47" i="5" s="1"/>
  <c r="AO47" i="1"/>
  <c r="E47" i="5" s="1"/>
  <c r="AN47" i="1"/>
  <c r="D47" i="5" s="1"/>
  <c r="AQ46" i="1"/>
  <c r="G46" i="5" s="1"/>
  <c r="AP46" i="1"/>
  <c r="F46" i="5" s="1"/>
  <c r="AO46" i="1"/>
  <c r="E46" i="5" s="1"/>
  <c r="AN46" i="1"/>
  <c r="D46" i="5" s="1"/>
  <c r="AQ44" i="1"/>
  <c r="G44" i="5" s="1"/>
  <c r="AP44" i="1"/>
  <c r="F44" i="5" s="1"/>
  <c r="AO44" i="1"/>
  <c r="E44" i="5" s="1"/>
  <c r="AN44" i="1"/>
  <c r="D44" i="5" s="1"/>
  <c r="AQ43" i="1"/>
  <c r="G43" i="5" s="1"/>
  <c r="AP43" i="1"/>
  <c r="F43" i="5" s="1"/>
  <c r="AO43" i="1"/>
  <c r="E43" i="5" s="1"/>
  <c r="AN43" i="1"/>
  <c r="D43" i="5" s="1"/>
  <c r="AQ42" i="1"/>
  <c r="G42" i="5" s="1"/>
  <c r="AP42" i="1"/>
  <c r="F42" i="5" s="1"/>
  <c r="AO42" i="1"/>
  <c r="E42" i="5" s="1"/>
  <c r="AN42" i="1"/>
  <c r="D42" i="5" s="1"/>
  <c r="AQ41" i="1"/>
  <c r="AP41" i="1"/>
  <c r="AO41" i="1"/>
  <c r="AN41" i="1"/>
  <c r="AQ40" i="1"/>
  <c r="G40" i="5" s="1"/>
  <c r="AP40" i="1"/>
  <c r="F40" i="5" s="1"/>
  <c r="AO40" i="1"/>
  <c r="E40" i="5" s="1"/>
  <c r="AN40" i="1"/>
  <c r="D40" i="5" s="1"/>
  <c r="AQ39" i="1"/>
  <c r="G39" i="5" s="1"/>
  <c r="AP39" i="1"/>
  <c r="F39" i="5" s="1"/>
  <c r="AO39" i="1"/>
  <c r="E39" i="5" s="1"/>
  <c r="AN39" i="1"/>
  <c r="D39" i="5" s="1"/>
  <c r="AQ38" i="1"/>
  <c r="G38" i="5" s="1"/>
  <c r="AP38" i="1"/>
  <c r="F38" i="5" s="1"/>
  <c r="AO38" i="1"/>
  <c r="E38" i="5" s="1"/>
  <c r="AN38" i="1"/>
  <c r="D38" i="5" s="1"/>
  <c r="AQ36" i="1"/>
  <c r="G36" i="5" s="1"/>
  <c r="AP36" i="1"/>
  <c r="F36" i="5" s="1"/>
  <c r="AO36" i="1"/>
  <c r="E36" i="5" s="1"/>
  <c r="AN36" i="1"/>
  <c r="D36" i="5" s="1"/>
  <c r="AQ35" i="1"/>
  <c r="G35" i="5" s="1"/>
  <c r="AP35" i="1"/>
  <c r="F35" i="5" s="1"/>
  <c r="AO35" i="1"/>
  <c r="E35" i="5" s="1"/>
  <c r="AN35" i="1"/>
  <c r="D35" i="5" s="1"/>
  <c r="AQ34" i="1"/>
  <c r="G34" i="5" s="1"/>
  <c r="AP34" i="1"/>
  <c r="F34" i="5" s="1"/>
  <c r="AO34" i="1"/>
  <c r="E34" i="5" s="1"/>
  <c r="AN34" i="1"/>
  <c r="D34" i="5" s="1"/>
  <c r="AQ32" i="1"/>
  <c r="G32" i="5" s="1"/>
  <c r="AP32" i="1"/>
  <c r="F32" i="5" s="1"/>
  <c r="AO32" i="1"/>
  <c r="E32" i="5" s="1"/>
  <c r="AN32" i="1"/>
  <c r="D32" i="5" s="1"/>
  <c r="AQ31" i="1"/>
  <c r="G31" i="5" s="1"/>
  <c r="AP31" i="1"/>
  <c r="F31" i="5" s="1"/>
  <c r="AO31" i="1"/>
  <c r="E31" i="5" s="1"/>
  <c r="AN31" i="1"/>
  <c r="D31" i="5" s="1"/>
  <c r="AQ30" i="1"/>
  <c r="G30" i="5" s="1"/>
  <c r="AP30" i="1"/>
  <c r="F30" i="5" s="1"/>
  <c r="AO30" i="1"/>
  <c r="E30" i="5" s="1"/>
  <c r="AN30" i="1"/>
  <c r="D30" i="5" s="1"/>
  <c r="AQ28" i="1"/>
  <c r="G28" i="5" s="1"/>
  <c r="AP28" i="1"/>
  <c r="F28" i="5" s="1"/>
  <c r="AO28" i="1"/>
  <c r="E28" i="5" s="1"/>
  <c r="AN28" i="1"/>
  <c r="D28" i="5" s="1"/>
  <c r="AQ27" i="1"/>
  <c r="G27" i="5" s="1"/>
  <c r="AP27" i="1"/>
  <c r="F27" i="5" s="1"/>
  <c r="AO27" i="1"/>
  <c r="E27" i="5" s="1"/>
  <c r="AN27" i="1"/>
  <c r="D27" i="5" s="1"/>
  <c r="AQ26" i="1"/>
  <c r="G26" i="5" s="1"/>
  <c r="AP26" i="1"/>
  <c r="F26" i="5" s="1"/>
  <c r="AO26" i="1"/>
  <c r="E26" i="5" s="1"/>
  <c r="AN26" i="1"/>
  <c r="D26" i="5" s="1"/>
  <c r="AQ24" i="1"/>
  <c r="G24" i="5" s="1"/>
  <c r="AP24" i="1"/>
  <c r="F24" i="5" s="1"/>
  <c r="AO24" i="1"/>
  <c r="E24" i="5" s="1"/>
  <c r="AN24" i="1"/>
  <c r="D24" i="5" s="1"/>
  <c r="AQ23" i="1"/>
  <c r="G23" i="5" s="1"/>
  <c r="AP23" i="1"/>
  <c r="F23" i="5" s="1"/>
  <c r="AO23" i="1"/>
  <c r="E23" i="5" s="1"/>
  <c r="AN23" i="1"/>
  <c r="D23" i="5" s="1"/>
  <c r="AQ22" i="1"/>
  <c r="G22" i="5" s="1"/>
  <c r="AP22" i="1"/>
  <c r="F22" i="5" s="1"/>
  <c r="AO22" i="1"/>
  <c r="E22" i="5" s="1"/>
  <c r="AN22" i="1"/>
  <c r="D22" i="5" s="1"/>
  <c r="AQ20" i="1"/>
  <c r="G20" i="5" s="1"/>
  <c r="AP20" i="1"/>
  <c r="F20" i="5" s="1"/>
  <c r="AO20" i="1"/>
  <c r="E20" i="5" s="1"/>
  <c r="AN20" i="1"/>
  <c r="D20" i="5" s="1"/>
  <c r="AQ19" i="1"/>
  <c r="G19" i="5" s="1"/>
  <c r="AP19" i="1"/>
  <c r="F19" i="5" s="1"/>
  <c r="AO19" i="1"/>
  <c r="E19" i="5" s="1"/>
  <c r="AN19" i="1"/>
  <c r="D19" i="5" s="1"/>
  <c r="AQ18" i="1"/>
  <c r="G18" i="5" s="1"/>
  <c r="AP18" i="1"/>
  <c r="F18" i="5" s="1"/>
  <c r="AO18" i="1"/>
  <c r="E18" i="5" s="1"/>
  <c r="AN18" i="1"/>
  <c r="D18" i="5" s="1"/>
  <c r="AQ16" i="1"/>
  <c r="G16" i="5" s="1"/>
  <c r="AP16" i="1"/>
  <c r="F16" i="5" s="1"/>
  <c r="AO16" i="1"/>
  <c r="E16" i="5" s="1"/>
  <c r="AN16" i="1"/>
  <c r="D16" i="5" s="1"/>
  <c r="AQ15" i="1"/>
  <c r="G15" i="5" s="1"/>
  <c r="AP15" i="1"/>
  <c r="F15" i="5" s="1"/>
  <c r="AO15" i="1"/>
  <c r="E15" i="5" s="1"/>
  <c r="AN15" i="1"/>
  <c r="D15" i="5" s="1"/>
  <c r="AQ14" i="1"/>
  <c r="G14" i="5" s="1"/>
  <c r="AP14" i="1"/>
  <c r="F14" i="5" s="1"/>
  <c r="AO14" i="1"/>
  <c r="E14" i="5" s="1"/>
  <c r="AN14" i="1"/>
  <c r="D14" i="5" s="1"/>
  <c r="AQ12" i="1"/>
  <c r="G12" i="5" s="1"/>
  <c r="AP12" i="1"/>
  <c r="F12" i="5" s="1"/>
  <c r="AO12" i="1"/>
  <c r="E12" i="5" s="1"/>
  <c r="AN12" i="1"/>
  <c r="D12" i="5" s="1"/>
  <c r="AQ11" i="1"/>
  <c r="G11" i="5" s="1"/>
  <c r="AP11" i="1"/>
  <c r="F11" i="5" s="1"/>
  <c r="AO11" i="1"/>
  <c r="E11" i="5" s="1"/>
  <c r="AN11" i="1"/>
  <c r="D11" i="5" s="1"/>
  <c r="AQ10" i="1"/>
  <c r="G10" i="5" s="1"/>
  <c r="AP10" i="1"/>
  <c r="F10" i="5" s="1"/>
  <c r="AO10" i="1"/>
  <c r="E10" i="5" s="1"/>
  <c r="AN10" i="1"/>
  <c r="D10" i="5" s="1"/>
  <c r="AS11" i="1" l="1"/>
  <c r="AS12" i="1"/>
  <c r="AS15" i="1"/>
  <c r="AS16" i="1"/>
  <c r="AS19" i="1"/>
  <c r="AS20" i="1"/>
  <c r="AS23" i="1"/>
  <c r="AS24" i="1"/>
  <c r="AS27" i="1"/>
  <c r="AS31" i="1"/>
  <c r="AS32" i="1"/>
  <c r="AS36" i="1"/>
  <c r="AS39" i="1"/>
  <c r="AS43" i="1"/>
  <c r="AS47" i="1"/>
  <c r="AS48" i="1"/>
  <c r="AS52" i="1"/>
  <c r="AS55" i="1"/>
  <c r="AS56" i="1"/>
  <c r="AS65" i="1"/>
  <c r="AS66" i="1"/>
  <c r="AS67" i="1"/>
  <c r="AS68" i="1"/>
  <c r="AS70" i="1"/>
  <c r="AS73" i="1"/>
  <c r="AS74" i="1"/>
  <c r="AS75" i="1"/>
  <c r="AS76" i="1"/>
  <c r="AS77" i="1"/>
  <c r="AS78" i="1"/>
  <c r="AS83" i="1"/>
  <c r="AS84" i="1"/>
  <c r="AS85" i="1"/>
  <c r="AS86" i="1"/>
  <c r="AS87" i="1"/>
  <c r="AS88" i="1"/>
  <c r="AS91" i="1"/>
  <c r="AS92" i="1"/>
  <c r="AS93" i="1"/>
  <c r="AS94" i="1"/>
  <c r="AS95" i="1"/>
  <c r="AS96" i="1"/>
  <c r="AS100" i="1"/>
  <c r="AS101" i="1"/>
  <c r="AS102" i="1"/>
  <c r="AS105" i="1"/>
  <c r="AS106" i="1"/>
  <c r="AS107" i="1"/>
  <c r="AS69" i="1"/>
  <c r="AS35" i="1"/>
  <c r="AS40" i="1"/>
  <c r="AS51" i="1"/>
  <c r="AS44" i="1"/>
  <c r="AS28" i="1"/>
  <c r="AK107" i="1"/>
  <c r="AK106" i="1"/>
  <c r="AK105" i="1"/>
  <c r="AK101" i="1"/>
  <c r="AK102" i="1"/>
  <c r="AK100" i="1"/>
  <c r="AK96" i="1"/>
  <c r="AK95" i="1"/>
  <c r="AK94" i="1"/>
  <c r="AK93" i="1"/>
  <c r="AK92" i="1"/>
  <c r="AK91" i="1"/>
  <c r="AK88" i="1"/>
  <c r="AK87" i="1"/>
  <c r="AK86" i="1"/>
  <c r="AK85" i="1"/>
  <c r="AK84" i="1"/>
  <c r="AK83" i="1"/>
  <c r="AK78" i="1"/>
  <c r="AK77" i="1"/>
  <c r="AK76" i="1"/>
  <c r="AK75" i="1"/>
  <c r="AK74" i="1"/>
  <c r="AK73" i="1"/>
  <c r="AK67" i="1"/>
  <c r="AK68" i="1"/>
  <c r="AK69" i="1"/>
  <c r="AK70" i="1"/>
  <c r="AK65" i="1"/>
  <c r="AK56" i="1"/>
  <c r="AK55" i="1"/>
  <c r="AK52" i="1"/>
  <c r="AK51" i="1"/>
  <c r="AK48" i="1"/>
  <c r="AK47" i="1"/>
  <c r="AK44" i="1"/>
  <c r="AK43" i="1"/>
  <c r="AK40" i="1"/>
  <c r="AK39" i="1"/>
  <c r="AK36" i="1"/>
  <c r="AK35" i="1"/>
  <c r="AK32" i="1"/>
  <c r="AK31" i="1"/>
  <c r="AK28" i="1"/>
  <c r="AK27" i="1"/>
  <c r="AK24" i="1"/>
  <c r="AK23" i="1"/>
  <c r="AK20" i="1"/>
  <c r="AK19" i="1"/>
  <c r="AK16" i="1"/>
  <c r="AK15" i="1"/>
  <c r="AK12" i="1"/>
  <c r="AK11" i="1"/>
  <c r="AS26" i="1" l="1"/>
  <c r="AS50" i="1"/>
  <c r="AS38" i="1"/>
  <c r="AS90" i="1"/>
  <c r="AK30" i="1"/>
  <c r="AK99" i="1"/>
  <c r="AS72" i="1"/>
  <c r="AS64" i="1"/>
  <c r="AK42" i="1"/>
  <c r="AS42" i="1"/>
  <c r="AK46" i="1"/>
  <c r="AK26" i="1"/>
  <c r="AK18" i="1"/>
  <c r="AS34" i="1"/>
  <c r="AK10" i="1"/>
  <c r="AK54" i="1"/>
  <c r="AS82" i="1"/>
  <c r="AS22" i="1"/>
  <c r="AS18" i="1"/>
  <c r="AS104" i="1"/>
  <c r="AS54" i="1"/>
  <c r="AS30" i="1"/>
  <c r="AS99" i="1"/>
  <c r="AS46" i="1"/>
  <c r="AS14" i="1"/>
  <c r="AS10" i="1"/>
  <c r="AK104" i="1"/>
  <c r="AK90" i="1"/>
  <c r="AK14" i="1"/>
  <c r="AK50" i="1"/>
  <c r="AK22" i="1"/>
  <c r="AK34" i="1"/>
  <c r="AK64" i="1"/>
  <c r="AK38" i="1"/>
  <c r="AK72" i="1"/>
  <c r="AK82" i="1"/>
  <c r="AS98" i="1" l="1"/>
  <c r="AK98" i="1"/>
  <c r="AK80" i="1"/>
  <c r="AS62" i="1"/>
  <c r="AS80" i="1"/>
  <c r="AK62" i="1"/>
  <c r="AK60" i="1" s="1"/>
  <c r="L107" i="5"/>
  <c r="L106" i="5"/>
  <c r="L105" i="5"/>
  <c r="L101" i="5"/>
  <c r="L102" i="5"/>
  <c r="L100" i="5"/>
  <c r="L96" i="5"/>
  <c r="L95" i="5"/>
  <c r="L94" i="5"/>
  <c r="L93" i="5"/>
  <c r="L92" i="5"/>
  <c r="L91" i="5"/>
  <c r="L88" i="5"/>
  <c r="L87" i="5"/>
  <c r="L86" i="5"/>
  <c r="L85" i="5"/>
  <c r="L84" i="5"/>
  <c r="L83" i="5"/>
  <c r="L78" i="5"/>
  <c r="L77" i="5"/>
  <c r="L76" i="5"/>
  <c r="L75" i="5"/>
  <c r="L74" i="5"/>
  <c r="L73" i="5"/>
  <c r="L66" i="5"/>
  <c r="L67" i="5"/>
  <c r="L68" i="5"/>
  <c r="L69" i="5"/>
  <c r="L70" i="5"/>
  <c r="L65" i="5"/>
  <c r="L56" i="5"/>
  <c r="L55" i="5"/>
  <c r="L52" i="5"/>
  <c r="L51" i="5"/>
  <c r="L48" i="5"/>
  <c r="L47" i="5"/>
  <c r="L44" i="5"/>
  <c r="L43" i="5"/>
  <c r="L40" i="5"/>
  <c r="L39" i="5"/>
  <c r="L36" i="5"/>
  <c r="L35" i="5"/>
  <c r="L32" i="5"/>
  <c r="L31" i="5"/>
  <c r="L28" i="5"/>
  <c r="L27" i="5"/>
  <c r="L24" i="5"/>
  <c r="L23" i="5"/>
  <c r="L20" i="5"/>
  <c r="L19" i="5"/>
  <c r="L16" i="5"/>
  <c r="L15" i="5"/>
  <c r="L12" i="5"/>
  <c r="L11" i="5"/>
  <c r="AS60" i="1" l="1"/>
  <c r="L14" i="5"/>
  <c r="L22" i="5"/>
  <c r="L30" i="5"/>
  <c r="L90" i="5"/>
  <c r="L18" i="5"/>
  <c r="L26" i="5"/>
  <c r="L34" i="5"/>
  <c r="L99" i="5"/>
  <c r="L38" i="5"/>
  <c r="L104" i="5"/>
  <c r="L64" i="5"/>
  <c r="L54" i="5"/>
  <c r="L82" i="5"/>
  <c r="L42" i="5"/>
  <c r="L10" i="5"/>
  <c r="L46" i="5"/>
  <c r="L50" i="5"/>
  <c r="L72" i="5"/>
  <c r="L98" i="5" l="1"/>
  <c r="L62" i="5"/>
  <c r="L80" i="5"/>
  <c r="L6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CPD-Stats-NJP</author>
  </authors>
  <commentList>
    <comment ref="S7" authorId="0" shapeId="0" xr:uid="{202E0FF7-4F6C-4122-9994-63B5E07E4063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Cagayan Corn Products Corporation</t>
        </r>
      </text>
    </comment>
    <comment ref="T7" authorId="0" shapeId="0" xr:uid="{C15B42F8-259C-49A4-99D3-A6AEEE800789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Cagayan de Oro Oil Company Incorporated</t>
        </r>
      </text>
    </comment>
    <comment ref="U7" authorId="0" shapeId="0" xr:uid="{88208171-3D92-48EB-A6A2-C172C02D32AB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Carlos A. Gothong Lines Inc</t>
        </r>
      </text>
    </comment>
    <comment ref="V7" authorId="0" shapeId="0" xr:uid="{49A1A6B2-19BE-45B4-B48C-F8EAE14E45D9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Del Monte Philippines, Inc.</t>
        </r>
      </text>
    </comment>
    <comment ref="W7" authorId="0" shapeId="0" xr:uid="{4E5AB06D-2DAB-482B-98D0-6A8BB7778242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Felcor Petroleum Depot Corporation</t>
        </r>
      </text>
    </comment>
    <comment ref="X7" authorId="0" shapeId="0" xr:uid="{C5F00C89-9C7A-4EE1-941D-9688A1D93C6B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General Milling Corporation</t>
        </r>
      </text>
    </comment>
    <comment ref="Y7" authorId="0" shapeId="0" xr:uid="{B80F6CC9-5B23-4DDB-AE48-EA6747C82AD3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Holcim Philippines Manufacturing Corporation</t>
        </r>
      </text>
    </comment>
    <comment ref="Z7" authorId="0" shapeId="0" xr:uid="{BE2265B3-BFEE-4AA0-A442-368F29510A66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Minergy Power Corporation</t>
        </r>
      </text>
    </comment>
    <comment ref="AA7" authorId="0" shapeId="0" xr:uid="{5CD7AFE7-83EF-45AE-ABA5-4960E5F7555E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Misamis Oriental Land Development Corporation/Pilipinas Kao, Inc.</t>
        </r>
      </text>
    </comment>
    <comment ref="AB7" authorId="0" shapeId="0" xr:uid="{C213A037-0BD4-4BCC-BFD7-A301BD85A84E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Philippine Global Coconut Oil Mill, Inc.</t>
        </r>
      </text>
    </comment>
    <comment ref="AC7" authorId="0" shapeId="0" xr:uid="{93E9F678-8D23-494A-8B09-2D85D690C988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Philippine Iron Construction and Marine Works</t>
        </r>
      </text>
    </comment>
    <comment ref="AD7" authorId="0" shapeId="0" xr:uid="{A080C896-034A-4EB7-B337-5A89B3E9EB27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Premium Megastructures, Inc.</t>
        </r>
      </text>
    </comment>
    <comment ref="AE7" authorId="0" shapeId="0" xr:uid="{156F9F3E-8C31-4D6B-B174-F11F7B73D869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Pryce Gases, Inc. - Balingasag</t>
        </r>
      </text>
    </comment>
    <comment ref="AF7" authorId="0" shapeId="0" xr:uid="{B69D2DA8-AA96-49F8-A48F-0F4A945C57EE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Pryce Gases, Inc. - Calangahan</t>
        </r>
      </text>
    </comment>
    <comment ref="AG7" authorId="0" shapeId="0" xr:uid="{469C9A6F-B9E3-4599-A8FC-D31DB3866061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Resins, Inc.</t>
        </r>
      </text>
    </comment>
    <comment ref="AH7" authorId="0" shapeId="0" xr:uid="{F51CECF9-CFE6-4F39-8702-5108D6449260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San Miguel Corporation</t>
        </r>
      </text>
    </comment>
    <comment ref="AI7" authorId="0" shapeId="0" xr:uid="{CD29867B-C608-4609-9DB5-9B2A3444C0B2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Wilmar Edible Oils Philippines, Inc.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CPD-Stats-NJP</author>
  </authors>
  <commentList>
    <comment ref="M7" authorId="0" shapeId="0" xr:uid="{922ABB0D-3ECB-4CD9-AD86-567F8324D0A4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AMADI MGT Terminals Inc.</t>
        </r>
      </text>
    </comment>
    <comment ref="N7" authorId="0" shapeId="0" xr:uid="{1B21C144-5786-419F-B016-EF433ED9EE35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Cagayan de Oro Oil Company Incorporated</t>
        </r>
      </text>
    </comment>
    <comment ref="O7" authorId="0" shapeId="0" xr:uid="{775532CC-9045-4C1F-A8E0-41964202D3DA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Felcor Petroleum Depot Corporation</t>
        </r>
      </text>
    </comment>
    <comment ref="P7" authorId="0" shapeId="0" xr:uid="{3F40C3BE-663D-43A4-93D5-55FA75221E9A}">
      <text>
        <r>
          <rPr>
            <b/>
            <sz val="9"/>
            <color indexed="81"/>
            <rFont val="Tahoma"/>
            <family val="2"/>
          </rPr>
          <t>CPD-Stats-NJP:</t>
        </r>
        <r>
          <rPr>
            <sz val="9"/>
            <color indexed="81"/>
            <rFont val="Tahoma"/>
            <family val="2"/>
          </rPr>
          <t xml:space="preserve">
Petro de Oro</t>
        </r>
      </text>
    </comment>
  </commentList>
</comments>
</file>

<file path=xl/sharedStrings.xml><?xml version="1.0" encoding="utf-8"?>
<sst xmlns="http://schemas.openxmlformats.org/spreadsheetml/2006/main" count="370" uniqueCount="95">
  <si>
    <t>AT BERTH ONLY</t>
  </si>
  <si>
    <t>PARTICULARS</t>
  </si>
  <si>
    <t>A. SHIPPING</t>
  </si>
  <si>
    <t xml:space="preserve">   1. Number of vessels</t>
  </si>
  <si>
    <t xml:space="preserve">         Domestic</t>
  </si>
  <si>
    <t xml:space="preserve">         Foreign</t>
  </si>
  <si>
    <t xml:space="preserve">   4. Deadweight Tonnage</t>
  </si>
  <si>
    <t xml:space="preserve">   5. Length of Vessel (m.)</t>
  </si>
  <si>
    <t xml:space="preserve">   6. Beam of Vessel (m.)</t>
  </si>
  <si>
    <t xml:space="preserve">   7. Draft of Vessel (m.)</t>
  </si>
  <si>
    <t xml:space="preserve">   8. Down/Idle Time  (hrs.)</t>
  </si>
  <si>
    <t xml:space="preserve">   9. Waiting Time  (hrs.)</t>
  </si>
  <si>
    <t xml:space="preserve">  10. Service Time  (hrs.)</t>
  </si>
  <si>
    <t xml:space="preserve">   11. Net Service Time  (hrs.)</t>
  </si>
  <si>
    <t xml:space="preserve">   12. Total Dwell Time in Port (hrs.)</t>
  </si>
  <si>
    <t>B . CARGO AND PASSENGER</t>
  </si>
  <si>
    <t xml:space="preserve">  1. Total Cargo Throughput (m.t.)</t>
  </si>
  <si>
    <t xml:space="preserve">     a. Domestic</t>
  </si>
  <si>
    <t xml:space="preserve">           Inbound</t>
  </si>
  <si>
    <t xml:space="preserve">              Breakbulk</t>
  </si>
  <si>
    <t xml:space="preserve">              Liquid Bulk</t>
  </si>
  <si>
    <t xml:space="preserve">              Dry Bulk</t>
  </si>
  <si>
    <t xml:space="preserve">              Containerized </t>
  </si>
  <si>
    <t xml:space="preserve">              Transit Cargo</t>
  </si>
  <si>
    <t xml:space="preserve">              Transhipment</t>
  </si>
  <si>
    <t xml:space="preserve">           Outbound</t>
  </si>
  <si>
    <t xml:space="preserve">              Containerized Cargo</t>
  </si>
  <si>
    <t xml:space="preserve">              Transhipment </t>
  </si>
  <si>
    <t xml:space="preserve">     b. Foreign</t>
  </si>
  <si>
    <t xml:space="preserve">           Import</t>
  </si>
  <si>
    <t xml:space="preserve">           Export</t>
  </si>
  <si>
    <t xml:space="preserve">              Liquid Bulk </t>
  </si>
  <si>
    <t xml:space="preserve">              Transit Cargo </t>
  </si>
  <si>
    <t xml:space="preserve">  2. Total Passengers</t>
  </si>
  <si>
    <t xml:space="preserve">     Domestic</t>
  </si>
  <si>
    <t xml:space="preserve">              c. Cruise Ships</t>
  </si>
  <si>
    <t xml:space="preserve">     Foreign</t>
  </si>
  <si>
    <t xml:space="preserve">SHIPPING, CARGO &amp; PASSENGER STATISTICS </t>
  </si>
  <si>
    <t>AT ANCHORAGE ONLY</t>
  </si>
  <si>
    <t xml:space="preserve">SUMMARY SHIPPING, CARGO &amp; PASSENGER STATISTICS </t>
  </si>
  <si>
    <t>AT BERTH AND ANCHORAGE</t>
  </si>
  <si>
    <t>A T   B E R T H</t>
  </si>
  <si>
    <t>AT ANCHORAGE</t>
  </si>
  <si>
    <t>TOTAL</t>
  </si>
  <si>
    <t>Base Port</t>
  </si>
  <si>
    <t>Other Govt Ports</t>
  </si>
  <si>
    <t>Private Ports</t>
  </si>
  <si>
    <t>BP</t>
  </si>
  <si>
    <t>OTP</t>
  </si>
  <si>
    <t>OGP</t>
  </si>
  <si>
    <t>PP</t>
  </si>
  <si>
    <t>GRAND TOTAL</t>
  </si>
  <si>
    <t xml:space="preserve"> </t>
  </si>
  <si>
    <t>Disembarked</t>
  </si>
  <si>
    <t>Embarked</t>
  </si>
  <si>
    <t xml:space="preserve">              a. Domestic</t>
  </si>
  <si>
    <t xml:space="preserve">              b. Foreign</t>
  </si>
  <si>
    <t xml:space="preserve">   2. Gross Tonnage</t>
  </si>
  <si>
    <t xml:space="preserve">   3. Net Tonnage</t>
  </si>
  <si>
    <t>Other Terminal Ports</t>
  </si>
  <si>
    <t>2024</t>
  </si>
  <si>
    <t>PMO : Misamis Oriental/Cagayan de Oro</t>
  </si>
  <si>
    <t>Cagayan de Oro</t>
  </si>
  <si>
    <t>Cagayan de Oro RORO</t>
  </si>
  <si>
    <t>Balingoan</t>
  </si>
  <si>
    <t>Benoni</t>
  </si>
  <si>
    <t>Opol</t>
  </si>
  <si>
    <t>Balingoan RORO</t>
  </si>
  <si>
    <t>Benoni RORO</t>
  </si>
  <si>
    <t>Balbagon</t>
  </si>
  <si>
    <t>Guinsiliban</t>
  </si>
  <si>
    <t>Jasaan</t>
  </si>
  <si>
    <t>Balbagon RORO</t>
  </si>
  <si>
    <t>Guinsiliban RORO</t>
  </si>
  <si>
    <t>CCPC</t>
  </si>
  <si>
    <t>CDO Oil</t>
  </si>
  <si>
    <t>CAGLI</t>
  </si>
  <si>
    <t>DMPI</t>
  </si>
  <si>
    <t>Felcor</t>
  </si>
  <si>
    <t>GMC</t>
  </si>
  <si>
    <t>Holcim</t>
  </si>
  <si>
    <t>Minergy</t>
  </si>
  <si>
    <t>PKI</t>
  </si>
  <si>
    <t>Philcoco</t>
  </si>
  <si>
    <t>PICMW</t>
  </si>
  <si>
    <t>PMI</t>
  </si>
  <si>
    <t>Resins</t>
  </si>
  <si>
    <t>SMC</t>
  </si>
  <si>
    <t>Wilmar</t>
  </si>
  <si>
    <t>Pryce - Balingasag</t>
  </si>
  <si>
    <t>Pryce - Calangahan</t>
  </si>
  <si>
    <t>AMADI</t>
  </si>
  <si>
    <t>PDO</t>
  </si>
  <si>
    <t>PPA Jasaan</t>
  </si>
  <si>
    <t>LGU Opol (Beaching)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</si>
</sst>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1">
    <xf numFmtId="0" fontId="0" fillId="0" borderId="0" xfId="0"/>
    <xf numFmtId="0" fontId="1" fillId="0" borderId="0" xfId="0" quotePrefix="1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quotePrefix="1" applyFont="1"/>
    <xf numFmtId="0" fontId="3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Protection="1"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3" fontId="2" fillId="0" borderId="0" xfId="0" applyNumberFormat="1" applyFont="1"/>
    <xf numFmtId="3" fontId="2" fillId="0" borderId="9" xfId="0" applyNumberFormat="1" applyFont="1" applyBorder="1"/>
    <xf numFmtId="3" fontId="2" fillId="0" borderId="12" xfId="0" applyNumberFormat="1" applyFont="1" applyBorder="1"/>
    <xf numFmtId="3" fontId="2" fillId="0" borderId="11" xfId="0" applyNumberFormat="1" applyFont="1" applyBorder="1"/>
    <xf numFmtId="3" fontId="2" fillId="2" borderId="9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3" fontId="2" fillId="4" borderId="9" xfId="0" applyNumberFormat="1" applyFont="1" applyFill="1" applyBorder="1" applyAlignment="1">
      <alignment horizontal="center" vertical="center"/>
    </xf>
    <xf numFmtId="3" fontId="2" fillId="5" borderId="9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4" borderId="11" xfId="0" applyNumberFormat="1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4" fontId="4" fillId="2" borderId="10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4" borderId="10" xfId="0" applyNumberFormat="1" applyFont="1" applyFill="1" applyBorder="1" applyAlignment="1">
      <alignment horizontal="center"/>
    </xf>
    <xf numFmtId="4" fontId="4" fillId="5" borderId="10" xfId="0" applyNumberFormat="1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9" fillId="0" borderId="0" xfId="0" applyNumberFormat="1" applyFont="1"/>
    <xf numFmtId="4" fontId="8" fillId="0" borderId="0" xfId="0" applyNumberFormat="1" applyFont="1"/>
    <xf numFmtId="3" fontId="10" fillId="4" borderId="11" xfId="0" applyNumberFormat="1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4" fontId="4" fillId="6" borderId="13" xfId="0" applyNumberFormat="1" applyFont="1" applyFill="1" applyBorder="1" applyAlignment="1">
      <alignment horizontal="center"/>
    </xf>
    <xf numFmtId="4" fontId="4" fillId="6" borderId="14" xfId="0" applyNumberFormat="1" applyFont="1" applyFill="1" applyBorder="1" applyAlignment="1">
      <alignment horizontal="center"/>
    </xf>
    <xf numFmtId="4" fontId="4" fillId="6" borderId="15" xfId="0" applyNumberFormat="1" applyFont="1" applyFill="1" applyBorder="1" applyAlignment="1">
      <alignment horizontal="center"/>
    </xf>
    <xf numFmtId="4" fontId="4" fillId="7" borderId="10" xfId="0" applyNumberFormat="1" applyFont="1" applyFill="1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3" fontId="4" fillId="4" borderId="1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R108"/>
  <sheetViews>
    <sheetView tabSelected="1" zoomScale="85" zoomScaleNormal="85" workbookViewId="0">
      <pane xSplit="3" ySplit="7" topLeftCell="D8" activePane="bottomRight" state="frozen"/>
      <selection activeCell="G121" sqref="G121"/>
      <selection pane="topRight" activeCell="G121" sqref="G121"/>
      <selection pane="bottomLeft" activeCell="G121" sqref="G121"/>
      <selection pane="bottomRight" activeCell="F18" sqref="F18"/>
    </sheetView>
  </sheetViews>
  <sheetFormatPr defaultColWidth="9.140625" defaultRowHeight="15" x14ac:dyDescent="0.2"/>
  <cols>
    <col min="1" max="1" width="2.28515625" style="2" customWidth="1"/>
    <col min="2" max="2" width="4.42578125" style="2" customWidth="1"/>
    <col min="3" max="3" width="45.42578125" style="2" customWidth="1"/>
    <col min="4" max="4" width="13.42578125" style="27" bestFit="1" customWidth="1"/>
    <col min="5" max="5" width="23.85546875" style="27" bestFit="1" customWidth="1"/>
    <col min="6" max="6" width="19.42578125" style="27" bestFit="1" customWidth="1"/>
    <col min="7" max="7" width="15" style="27" bestFit="1" customWidth="1"/>
    <col min="8" max="8" width="13.7109375" style="27" bestFit="1" customWidth="1"/>
    <col min="9" max="9" width="23.85546875" style="27" bestFit="1" customWidth="1"/>
    <col min="10" max="10" width="19.42578125" style="27" bestFit="1" customWidth="1"/>
    <col min="11" max="11" width="15" style="27" bestFit="1" customWidth="1"/>
    <col min="12" max="12" width="13.42578125" style="27" bestFit="1" customWidth="1"/>
    <col min="13" max="13" width="9.5703125" style="2" bestFit="1" customWidth="1"/>
    <col min="14" max="14" width="13.140625" style="2" bestFit="1" customWidth="1"/>
    <col min="15" max="15" width="11.28515625" style="2" bestFit="1" customWidth="1"/>
    <col min="16" max="16" width="10.140625" style="2" bestFit="1" customWidth="1"/>
    <col min="17" max="18" width="13.140625" style="2" bestFit="1" customWidth="1"/>
    <col min="19" max="16384" width="9.140625" style="2"/>
  </cols>
  <sheetData>
    <row r="1" spans="1:18" ht="15.75" x14ac:dyDescent="0.25">
      <c r="A1" s="1" t="s">
        <v>39</v>
      </c>
    </row>
    <row r="2" spans="1:18" ht="15.75" x14ac:dyDescent="0.25">
      <c r="A2" s="1" t="s">
        <v>61</v>
      </c>
    </row>
    <row r="3" spans="1:18" ht="15.75" x14ac:dyDescent="0.25">
      <c r="A3" s="3" t="s">
        <v>40</v>
      </c>
    </row>
    <row r="4" spans="1:18" ht="15.75" x14ac:dyDescent="0.25">
      <c r="A4" s="4" t="s">
        <v>60</v>
      </c>
    </row>
    <row r="6" spans="1:18" x14ac:dyDescent="0.2">
      <c r="A6" s="60" t="s">
        <v>1</v>
      </c>
      <c r="B6" s="60"/>
      <c r="C6" s="60"/>
      <c r="D6" s="61" t="s">
        <v>41</v>
      </c>
      <c r="E6" s="62"/>
      <c r="F6" s="62"/>
      <c r="G6" s="63"/>
      <c r="H6" s="64" t="s">
        <v>42</v>
      </c>
      <c r="I6" s="64"/>
      <c r="J6" s="64"/>
      <c r="K6" s="64"/>
      <c r="L6" s="65" t="s">
        <v>43</v>
      </c>
    </row>
    <row r="7" spans="1:18" x14ac:dyDescent="0.2">
      <c r="A7" s="60"/>
      <c r="B7" s="60"/>
      <c r="C7" s="60"/>
      <c r="D7" s="43" t="s">
        <v>44</v>
      </c>
      <c r="E7" s="44" t="s">
        <v>59</v>
      </c>
      <c r="F7" s="45" t="s">
        <v>45</v>
      </c>
      <c r="G7" s="46" t="s">
        <v>46</v>
      </c>
      <c r="H7" s="43" t="s">
        <v>44</v>
      </c>
      <c r="I7" s="44" t="s">
        <v>59</v>
      </c>
      <c r="J7" s="45" t="s">
        <v>45</v>
      </c>
      <c r="K7" s="46" t="s">
        <v>46</v>
      </c>
      <c r="L7" s="65"/>
      <c r="N7" s="55"/>
      <c r="O7" s="55"/>
      <c r="P7" s="55"/>
      <c r="Q7" s="55"/>
      <c r="R7" s="55"/>
    </row>
    <row r="8" spans="1:18" ht="15.75" x14ac:dyDescent="0.25">
      <c r="A8" s="5" t="s">
        <v>2</v>
      </c>
      <c r="B8" s="6"/>
      <c r="C8" s="7"/>
      <c r="D8" s="28"/>
      <c r="E8" s="28"/>
      <c r="F8" s="28"/>
      <c r="G8" s="28"/>
      <c r="H8" s="28"/>
      <c r="I8" s="28"/>
      <c r="J8" s="28"/>
      <c r="K8" s="28"/>
      <c r="L8" s="28"/>
    </row>
    <row r="9" spans="1:18" x14ac:dyDescent="0.2">
      <c r="A9" s="8"/>
      <c r="B9" s="9"/>
      <c r="C9" s="7"/>
      <c r="D9" s="29"/>
      <c r="E9" s="29"/>
      <c r="F9" s="29"/>
      <c r="G9" s="29"/>
      <c r="H9" s="29"/>
      <c r="I9" s="29"/>
      <c r="J9" s="29"/>
      <c r="K9" s="29"/>
      <c r="L9" s="29"/>
    </row>
    <row r="10" spans="1:18" x14ac:dyDescent="0.2">
      <c r="A10" s="10" t="s">
        <v>3</v>
      </c>
      <c r="B10" s="6"/>
      <c r="C10" s="7"/>
      <c r="D10" s="29">
        <f>'MOC-berth'!AN10</f>
        <v>2584</v>
      </c>
      <c r="E10" s="29">
        <f>'MOC-berth'!AO10</f>
        <v>11370</v>
      </c>
      <c r="F10" s="29">
        <f>'MOC-berth'!AP10</f>
        <v>1369</v>
      </c>
      <c r="G10" s="29">
        <f>'MOC-berth'!AQ10</f>
        <v>878</v>
      </c>
      <c r="H10" s="29">
        <f>'MOC-ancho'!U10</f>
        <v>11</v>
      </c>
      <c r="I10" s="29">
        <f>'MOC-ancho'!V10</f>
        <v>4</v>
      </c>
      <c r="J10" s="29">
        <f>'MOC-ancho'!W10</f>
        <v>3</v>
      </c>
      <c r="K10" s="29">
        <f>'MOC-ancho'!X10</f>
        <v>46</v>
      </c>
      <c r="L10" s="29">
        <f t="shared" ref="L10" si="0">+L11+L12</f>
        <v>16265</v>
      </c>
    </row>
    <row r="11" spans="1:18" x14ac:dyDescent="0.2">
      <c r="A11" s="10" t="s">
        <v>4</v>
      </c>
      <c r="B11" s="6"/>
      <c r="C11" s="7"/>
      <c r="D11" s="29">
        <f>'MOC-berth'!AN11</f>
        <v>2430</v>
      </c>
      <c r="E11" s="29">
        <f>'MOC-berth'!AO11</f>
        <v>11369</v>
      </c>
      <c r="F11" s="29">
        <f>'MOC-berth'!AP11</f>
        <v>1363</v>
      </c>
      <c r="G11" s="29">
        <f>'MOC-berth'!AQ11</f>
        <v>664</v>
      </c>
      <c r="H11" s="29">
        <f>'MOC-ancho'!U11</f>
        <v>10</v>
      </c>
      <c r="I11" s="29">
        <f>'MOC-ancho'!V11</f>
        <v>3</v>
      </c>
      <c r="J11" s="29">
        <f>'MOC-ancho'!W11</f>
        <v>3</v>
      </c>
      <c r="K11" s="29">
        <f>'MOC-ancho'!X11</f>
        <v>22</v>
      </c>
      <c r="L11" s="29">
        <f>SUM(D11:K11)</f>
        <v>15864</v>
      </c>
    </row>
    <row r="12" spans="1:18" x14ac:dyDescent="0.2">
      <c r="A12" s="10" t="s">
        <v>5</v>
      </c>
      <c r="B12" s="6"/>
      <c r="C12" s="7"/>
      <c r="D12" s="29">
        <f>'MOC-berth'!AN12</f>
        <v>154</v>
      </c>
      <c r="E12" s="29">
        <f>'MOC-berth'!AO12</f>
        <v>1</v>
      </c>
      <c r="F12" s="29">
        <f>'MOC-berth'!AP12</f>
        <v>6</v>
      </c>
      <c r="G12" s="29">
        <f>'MOC-berth'!AQ12</f>
        <v>214</v>
      </c>
      <c r="H12" s="29">
        <f>'MOC-ancho'!U12</f>
        <v>1</v>
      </c>
      <c r="I12" s="29">
        <f>'MOC-ancho'!V12</f>
        <v>1</v>
      </c>
      <c r="J12" s="29">
        <f>'MOC-ancho'!W12</f>
        <v>0</v>
      </c>
      <c r="K12" s="29">
        <f>'MOC-ancho'!X12</f>
        <v>24</v>
      </c>
      <c r="L12" s="29">
        <f>SUM(D12:K12)</f>
        <v>401</v>
      </c>
    </row>
    <row r="13" spans="1:18" x14ac:dyDescent="0.2">
      <c r="A13" s="8"/>
      <c r="B13" s="9"/>
      <c r="C13" s="7"/>
      <c r="D13" s="29"/>
      <c r="E13" s="29"/>
      <c r="F13" s="29"/>
      <c r="G13" s="29"/>
      <c r="H13" s="29"/>
      <c r="I13" s="29"/>
      <c r="J13" s="29"/>
      <c r="K13" s="29"/>
      <c r="L13" s="29"/>
    </row>
    <row r="14" spans="1:18" x14ac:dyDescent="0.2">
      <c r="A14" s="10" t="s">
        <v>57</v>
      </c>
      <c r="B14" s="6"/>
      <c r="C14" s="7"/>
      <c r="D14" s="29">
        <f>'MOC-berth'!AN14</f>
        <v>16695026.52</v>
      </c>
      <c r="E14" s="29">
        <f>'MOC-berth'!AO14</f>
        <v>4209902.349999995</v>
      </c>
      <c r="F14" s="29">
        <f>'MOC-berth'!AP14</f>
        <v>982743.87999999977</v>
      </c>
      <c r="G14" s="29">
        <f>'MOC-berth'!AQ14</f>
        <v>2828501.6500000004</v>
      </c>
      <c r="H14" s="29">
        <f>'MOC-ancho'!U14</f>
        <v>6734.9600000000009</v>
      </c>
      <c r="I14" s="29">
        <f>'MOC-ancho'!V14</f>
        <v>7426</v>
      </c>
      <c r="J14" s="29">
        <f>'MOC-ancho'!W14</f>
        <v>2569.04</v>
      </c>
      <c r="K14" s="29">
        <f>'MOC-ancho'!X14</f>
        <v>541729.77</v>
      </c>
      <c r="L14" s="29">
        <f t="shared" ref="L14" si="1">+L15+L16</f>
        <v>25274634.169999994</v>
      </c>
    </row>
    <row r="15" spans="1:18" x14ac:dyDescent="0.2">
      <c r="A15" s="10" t="s">
        <v>4</v>
      </c>
      <c r="B15" s="6"/>
      <c r="C15" s="7"/>
      <c r="D15" s="29">
        <f>'MOC-berth'!AN15</f>
        <v>14912488.83</v>
      </c>
      <c r="E15" s="29">
        <f>'MOC-berth'!AO15</f>
        <v>4205370.349999995</v>
      </c>
      <c r="F15" s="29">
        <f>'MOC-berth'!AP15</f>
        <v>966080.10999999975</v>
      </c>
      <c r="G15" s="29">
        <f>'MOC-berth'!AQ15</f>
        <v>576946.76</v>
      </c>
      <c r="H15" s="29">
        <f>'MOC-ancho'!U15</f>
        <v>6240.3600000000006</v>
      </c>
      <c r="I15" s="29">
        <f>'MOC-ancho'!V15</f>
        <v>1824</v>
      </c>
      <c r="J15" s="29">
        <f>'MOC-ancho'!W15</f>
        <v>2569.04</v>
      </c>
      <c r="K15" s="29">
        <f>'MOC-ancho'!X15</f>
        <v>36108.770000000004</v>
      </c>
      <c r="L15" s="29">
        <f>SUM(D15:K15)</f>
        <v>20707628.219999995</v>
      </c>
    </row>
    <row r="16" spans="1:18" x14ac:dyDescent="0.2">
      <c r="A16" s="10" t="s">
        <v>5</v>
      </c>
      <c r="B16" s="6"/>
      <c r="C16" s="7"/>
      <c r="D16" s="29">
        <f>'MOC-berth'!AN16</f>
        <v>1782537.69</v>
      </c>
      <c r="E16" s="29">
        <f>'MOC-berth'!AO16</f>
        <v>4532</v>
      </c>
      <c r="F16" s="29">
        <f>'MOC-berth'!AP16</f>
        <v>16663.77</v>
      </c>
      <c r="G16" s="29">
        <f>'MOC-berth'!AQ16</f>
        <v>2251554.89</v>
      </c>
      <c r="H16" s="29">
        <f>'MOC-ancho'!U16</f>
        <v>494.6</v>
      </c>
      <c r="I16" s="29">
        <f>'MOC-ancho'!V16</f>
        <v>5602</v>
      </c>
      <c r="J16" s="29">
        <f>'MOC-ancho'!W16</f>
        <v>0</v>
      </c>
      <c r="K16" s="29">
        <f>'MOC-ancho'!X16</f>
        <v>505621</v>
      </c>
      <c r="L16" s="29">
        <f>SUM(D16:K16)</f>
        <v>4567005.95</v>
      </c>
    </row>
    <row r="17" spans="1:12" x14ac:dyDescent="0.2">
      <c r="A17" s="9"/>
      <c r="B17" s="6"/>
      <c r="C17" s="7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">
      <c r="A18" s="10" t="s">
        <v>58</v>
      </c>
      <c r="B18" s="6"/>
      <c r="C18" s="7"/>
      <c r="D18" s="29">
        <f>'MOC-berth'!AN18</f>
        <v>7405706.1799999997</v>
      </c>
      <c r="E18" s="29">
        <f>'MOC-berth'!AO18</f>
        <v>1739374.5499999961</v>
      </c>
      <c r="F18" s="29">
        <f>'MOC-berth'!AP18</f>
        <v>391538.43000000017</v>
      </c>
      <c r="G18" s="29">
        <f>'MOC-berth'!AQ18</f>
        <v>1443485.4000000001</v>
      </c>
      <c r="H18" s="29">
        <f>'MOC-ancho'!U18</f>
        <v>4974.13</v>
      </c>
      <c r="I18" s="29">
        <f>'MOC-ancho'!V18</f>
        <v>2814.4</v>
      </c>
      <c r="J18" s="29">
        <f>'MOC-ancho'!W18</f>
        <v>948.97</v>
      </c>
      <c r="K18" s="29">
        <f>'MOC-ancho'!X18</f>
        <v>248737.47</v>
      </c>
      <c r="L18" s="29">
        <f t="shared" ref="L18" si="2">+L19+L20</f>
        <v>11237579.529999997</v>
      </c>
    </row>
    <row r="19" spans="1:12" x14ac:dyDescent="0.2">
      <c r="A19" s="10" t="s">
        <v>4</v>
      </c>
      <c r="B19" s="6"/>
      <c r="C19" s="7"/>
      <c r="D19" s="29">
        <f>'MOC-berth'!AN19</f>
        <v>6471212.5099999998</v>
      </c>
      <c r="E19" s="29">
        <f>'MOC-berth'!AO19</f>
        <v>1736619.5499999961</v>
      </c>
      <c r="F19" s="29">
        <f>'MOC-berth'!AP19</f>
        <v>385849.9600000002</v>
      </c>
      <c r="G19" s="29">
        <f>'MOC-berth'!AQ19</f>
        <v>323231.77999999997</v>
      </c>
      <c r="H19" s="29">
        <f>'MOC-ancho'!U19</f>
        <v>4582.58</v>
      </c>
      <c r="I19" s="29">
        <f>'MOC-ancho'!V19</f>
        <v>1133.4000000000001</v>
      </c>
      <c r="J19" s="29">
        <f>'MOC-ancho'!W19</f>
        <v>948.97</v>
      </c>
      <c r="K19" s="29">
        <f>'MOC-ancho'!X19</f>
        <v>16460.47</v>
      </c>
      <c r="L19" s="29">
        <f>SUM(D19:K19)</f>
        <v>8940039.2199999969</v>
      </c>
    </row>
    <row r="20" spans="1:12" x14ac:dyDescent="0.2">
      <c r="A20" s="10" t="s">
        <v>5</v>
      </c>
      <c r="B20" s="6"/>
      <c r="C20" s="7"/>
      <c r="D20" s="29">
        <f>'MOC-berth'!AN20</f>
        <v>934493.67</v>
      </c>
      <c r="E20" s="29">
        <f>'MOC-berth'!AO20</f>
        <v>2755</v>
      </c>
      <c r="F20" s="29">
        <f>'MOC-berth'!AP20</f>
        <v>5688.47</v>
      </c>
      <c r="G20" s="29">
        <f>'MOC-berth'!AQ20</f>
        <v>1120253.6200000001</v>
      </c>
      <c r="H20" s="29">
        <f>'MOC-ancho'!U20</f>
        <v>391.55</v>
      </c>
      <c r="I20" s="29">
        <f>'MOC-ancho'!V20</f>
        <v>1681</v>
      </c>
      <c r="J20" s="29">
        <f>'MOC-ancho'!W20</f>
        <v>0</v>
      </c>
      <c r="K20" s="29">
        <f>'MOC-ancho'!X20</f>
        <v>232277</v>
      </c>
      <c r="L20" s="29">
        <f>SUM(D20:K20)</f>
        <v>2297540.3100000005</v>
      </c>
    </row>
    <row r="21" spans="1:12" x14ac:dyDescent="0.2">
      <c r="A21" s="8"/>
      <c r="B21" s="9"/>
      <c r="C21" s="7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">
      <c r="A22" s="10" t="s">
        <v>6</v>
      </c>
      <c r="B22" s="6"/>
      <c r="C22" s="7"/>
      <c r="D22" s="29">
        <f>'MOC-berth'!AN22</f>
        <v>13034239.511500001</v>
      </c>
      <c r="E22" s="29">
        <f>'MOC-berth'!AO22</f>
        <v>6172750.5400000066</v>
      </c>
      <c r="F22" s="29">
        <f>'MOC-berth'!AP22</f>
        <v>1657838.9805000015</v>
      </c>
      <c r="G22" s="29">
        <f>'MOC-berth'!AQ22</f>
        <v>4577320.591500001</v>
      </c>
      <c r="H22" s="29">
        <f>'MOC-ancho'!U22</f>
        <v>4974.13</v>
      </c>
      <c r="I22" s="29">
        <f>'MOC-ancho'!V22</f>
        <v>3437.35</v>
      </c>
      <c r="J22" s="29">
        <f>'MOC-ancho'!W22</f>
        <v>1719.9604999999999</v>
      </c>
      <c r="K22" s="29">
        <f>'MOC-ancho'!X22</f>
        <v>878356.56049999991</v>
      </c>
      <c r="L22" s="29">
        <f t="shared" ref="L22" si="3">+L23+L24</f>
        <v>26330637.62450001</v>
      </c>
    </row>
    <row r="23" spans="1:12" x14ac:dyDescent="0.2">
      <c r="A23" s="10" t="s">
        <v>4</v>
      </c>
      <c r="B23" s="6"/>
      <c r="C23" s="7"/>
      <c r="D23" s="29">
        <f>'MOC-berth'!AN23</f>
        <v>10103485.751500001</v>
      </c>
      <c r="E23" s="29">
        <f>'MOC-berth'!AO23</f>
        <v>6165585.3400000064</v>
      </c>
      <c r="F23" s="29">
        <f>'MOC-berth'!AP23</f>
        <v>1629694.8600000015</v>
      </c>
      <c r="G23" s="29">
        <f>'MOC-berth'!AQ23</f>
        <v>985121.39749999996</v>
      </c>
      <c r="H23" s="29">
        <f>'MOC-ancho'!U23</f>
        <v>4582.58</v>
      </c>
      <c r="I23" s="29">
        <f>'MOC-ancho'!V23</f>
        <v>2163.35</v>
      </c>
      <c r="J23" s="29">
        <f>'MOC-ancho'!W23</f>
        <v>1719.9604999999999</v>
      </c>
      <c r="K23" s="29">
        <f>'MOC-ancho'!X23</f>
        <v>58049.860499999995</v>
      </c>
      <c r="L23" s="29">
        <f>SUM(D23:K23)</f>
        <v>18950403.100000009</v>
      </c>
    </row>
    <row r="24" spans="1:12" x14ac:dyDescent="0.2">
      <c r="A24" s="10" t="s">
        <v>5</v>
      </c>
      <c r="B24" s="6"/>
      <c r="C24" s="7"/>
      <c r="D24" s="29">
        <f>'MOC-berth'!AN24</f>
        <v>2930753.7600000002</v>
      </c>
      <c r="E24" s="29">
        <f>'MOC-berth'!AO24</f>
        <v>7165.2</v>
      </c>
      <c r="F24" s="29">
        <f>'MOC-berth'!AP24</f>
        <v>28144.120500000001</v>
      </c>
      <c r="G24" s="29">
        <f>'MOC-berth'!AQ24</f>
        <v>3592199.1940000011</v>
      </c>
      <c r="H24" s="29">
        <f>'MOC-ancho'!U24</f>
        <v>391.55</v>
      </c>
      <c r="I24" s="29">
        <f>'MOC-ancho'!V24</f>
        <v>1274</v>
      </c>
      <c r="J24" s="29">
        <f>'MOC-ancho'!W24</f>
        <v>0</v>
      </c>
      <c r="K24" s="29">
        <f>'MOC-ancho'!X24</f>
        <v>820306.7</v>
      </c>
      <c r="L24" s="29">
        <f>SUM(D24:K24)</f>
        <v>7380234.5245000012</v>
      </c>
    </row>
    <row r="25" spans="1:12" x14ac:dyDescent="0.2">
      <c r="A25" s="8"/>
      <c r="B25" s="9"/>
      <c r="C25" s="7"/>
      <c r="D25" s="29"/>
      <c r="E25" s="29"/>
      <c r="F25" s="29"/>
      <c r="G25" s="29"/>
      <c r="H25" s="29"/>
      <c r="I25" s="29"/>
      <c r="J25" s="29"/>
      <c r="K25" s="29"/>
      <c r="L25" s="29"/>
    </row>
    <row r="26" spans="1:12" x14ac:dyDescent="0.2">
      <c r="A26" s="10" t="s">
        <v>7</v>
      </c>
      <c r="B26" s="6"/>
      <c r="C26" s="7"/>
      <c r="D26" s="29">
        <f>'MOC-berth'!AN26</f>
        <v>264150.2</v>
      </c>
      <c r="E26" s="29">
        <f>'MOC-berth'!AO26</f>
        <v>429433.85999999905</v>
      </c>
      <c r="F26" s="29">
        <f>'MOC-berth'!AP26</f>
        <v>68585.600000000064</v>
      </c>
      <c r="G26" s="29">
        <f>'MOC-berth'!AQ26</f>
        <v>72220.040000000008</v>
      </c>
      <c r="H26" s="29">
        <f>'MOC-ancho'!U26</f>
        <v>733.79</v>
      </c>
      <c r="I26" s="29">
        <f>'MOC-ancho'!V26</f>
        <v>239.56</v>
      </c>
      <c r="J26" s="29">
        <f>'MOC-ancho'!W26</f>
        <v>162.25</v>
      </c>
      <c r="K26" s="29">
        <f>'MOC-ancho'!X26</f>
        <v>5577.02</v>
      </c>
      <c r="L26" s="29">
        <f t="shared" ref="L26" si="4">+L27+L28</f>
        <v>841102.31999999913</v>
      </c>
    </row>
    <row r="27" spans="1:12" x14ac:dyDescent="0.2">
      <c r="A27" s="10" t="s">
        <v>4</v>
      </c>
      <c r="B27" s="6"/>
      <c r="C27" s="7"/>
      <c r="D27" s="29">
        <f>'MOC-berth'!AN27</f>
        <v>244667.43</v>
      </c>
      <c r="E27" s="29">
        <f>'MOC-berth'!AO27</f>
        <v>429326.57999999903</v>
      </c>
      <c r="F27" s="29">
        <f>'MOC-berth'!AP27</f>
        <v>68109.210000000065</v>
      </c>
      <c r="G27" s="29">
        <f>'MOC-berth'!AQ27</f>
        <v>44329.07</v>
      </c>
      <c r="H27" s="29">
        <f>'MOC-ancho'!U27</f>
        <v>657.24</v>
      </c>
      <c r="I27" s="29">
        <f>'MOC-ancho'!V27</f>
        <v>145.86000000000001</v>
      </c>
      <c r="J27" s="29">
        <f>'MOC-ancho'!W27</f>
        <v>162.25</v>
      </c>
      <c r="K27" s="29">
        <f>'MOC-ancho'!X27</f>
        <v>1720.04</v>
      </c>
      <c r="L27" s="29">
        <f>SUM(D27:K27)</f>
        <v>789117.67999999912</v>
      </c>
    </row>
    <row r="28" spans="1:12" x14ac:dyDescent="0.2">
      <c r="A28" s="10" t="s">
        <v>5</v>
      </c>
      <c r="B28" s="6"/>
      <c r="C28" s="7"/>
      <c r="D28" s="29">
        <f>'MOC-berth'!AN28</f>
        <v>19482.769999999997</v>
      </c>
      <c r="E28" s="29">
        <f>'MOC-berth'!AO28</f>
        <v>107.28</v>
      </c>
      <c r="F28" s="29">
        <f>'MOC-berth'!AP28</f>
        <v>476.39</v>
      </c>
      <c r="G28" s="29">
        <f>'MOC-berth'!AQ28</f>
        <v>27890.970000000005</v>
      </c>
      <c r="H28" s="29">
        <f>'MOC-ancho'!U28</f>
        <v>76.55</v>
      </c>
      <c r="I28" s="29">
        <f>'MOC-ancho'!V28</f>
        <v>93.7</v>
      </c>
      <c r="J28" s="29">
        <f>'MOC-ancho'!W28</f>
        <v>0</v>
      </c>
      <c r="K28" s="29">
        <f>'MOC-ancho'!X28</f>
        <v>3856.98</v>
      </c>
      <c r="L28" s="29">
        <f>SUM(D28:K28)</f>
        <v>51984.640000000007</v>
      </c>
    </row>
    <row r="29" spans="1:12" x14ac:dyDescent="0.2">
      <c r="A29" s="8"/>
      <c r="B29" s="9"/>
      <c r="C29" s="7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">
      <c r="A30" s="10" t="s">
        <v>8</v>
      </c>
      <c r="B30" s="6"/>
      <c r="C30" s="7"/>
      <c r="D30" s="29">
        <f>'MOC-berth'!AN30</f>
        <v>45592.579999999987</v>
      </c>
      <c r="E30" s="29">
        <f>'MOC-berth'!AO30</f>
        <v>111685.08000000007</v>
      </c>
      <c r="F30" s="29">
        <f>'MOC-berth'!AP30</f>
        <v>17245.499999999996</v>
      </c>
      <c r="G30" s="29">
        <f>'MOC-berth'!AQ30</f>
        <v>12824.42</v>
      </c>
      <c r="H30" s="29">
        <f>'MOC-ancho'!U30</f>
        <v>128.75</v>
      </c>
      <c r="I30" s="29">
        <f>'MOC-ancho'!V30</f>
        <v>42.47</v>
      </c>
      <c r="J30" s="29">
        <f>'MOC-ancho'!W30</f>
        <v>28.5</v>
      </c>
      <c r="K30" s="29">
        <f>'MOC-ancho'!X30</f>
        <v>975.44999999999993</v>
      </c>
      <c r="L30" s="29">
        <f t="shared" ref="L30" si="5">+L31+L32</f>
        <v>188522.75000000006</v>
      </c>
    </row>
    <row r="31" spans="1:12" x14ac:dyDescent="0.2">
      <c r="A31" s="10" t="s">
        <v>4</v>
      </c>
      <c r="B31" s="6"/>
      <c r="C31" s="7"/>
      <c r="D31" s="29">
        <f>'MOC-berth'!AN31</f>
        <v>42271.109999999986</v>
      </c>
      <c r="E31" s="29">
        <f>'MOC-berth'!AO31</f>
        <v>111668.25000000007</v>
      </c>
      <c r="F31" s="29">
        <f>'MOC-berth'!AP31</f>
        <v>17109.459999999995</v>
      </c>
      <c r="G31" s="29">
        <f>'MOC-berth'!AQ31</f>
        <v>8152.57</v>
      </c>
      <c r="H31" s="29">
        <f>'MOC-ancho'!U31</f>
        <v>116.75</v>
      </c>
      <c r="I31" s="29">
        <f>'MOC-ancho'!V31</f>
        <v>25.27</v>
      </c>
      <c r="J31" s="29">
        <f>'MOC-ancho'!W31</f>
        <v>28.5</v>
      </c>
      <c r="K31" s="29">
        <f>'MOC-ancho'!X31</f>
        <v>311.95000000000005</v>
      </c>
      <c r="L31" s="29">
        <f>SUM(D31:K31)</f>
        <v>179683.86000000004</v>
      </c>
    </row>
    <row r="32" spans="1:12" x14ac:dyDescent="0.2">
      <c r="A32" s="10" t="s">
        <v>5</v>
      </c>
      <c r="B32" s="6"/>
      <c r="C32" s="7"/>
      <c r="D32" s="29">
        <f>'MOC-berth'!AN32</f>
        <v>3321.4700000000003</v>
      </c>
      <c r="E32" s="29">
        <f>'MOC-berth'!AO32</f>
        <v>16.829999999999998</v>
      </c>
      <c r="F32" s="29">
        <f>'MOC-berth'!AP32</f>
        <v>136.04</v>
      </c>
      <c r="G32" s="29">
        <f>'MOC-berth'!AQ32</f>
        <v>4671.8500000000004</v>
      </c>
      <c r="H32" s="29">
        <f>'MOC-ancho'!U32</f>
        <v>12</v>
      </c>
      <c r="I32" s="29">
        <f>'MOC-ancho'!V32</f>
        <v>17.2</v>
      </c>
      <c r="J32" s="29">
        <f>'MOC-ancho'!W32</f>
        <v>0</v>
      </c>
      <c r="K32" s="29">
        <f>'MOC-ancho'!X32</f>
        <v>663.49999999999989</v>
      </c>
      <c r="L32" s="29">
        <f>SUM(D32:K32)</f>
        <v>8838.89</v>
      </c>
    </row>
    <row r="33" spans="1:13" x14ac:dyDescent="0.2">
      <c r="A33" s="8"/>
      <c r="B33" s="9"/>
      <c r="C33" s="7"/>
      <c r="D33" s="29"/>
      <c r="E33" s="29"/>
      <c r="F33" s="29"/>
      <c r="G33" s="29"/>
      <c r="H33" s="29"/>
      <c r="I33" s="29"/>
      <c r="J33" s="29"/>
      <c r="K33" s="29"/>
      <c r="L33" s="29"/>
    </row>
    <row r="34" spans="1:13" x14ac:dyDescent="0.2">
      <c r="A34" s="10" t="s">
        <v>9</v>
      </c>
      <c r="B34" s="6"/>
      <c r="C34" s="7"/>
      <c r="D34" s="29">
        <f>'MOC-berth'!AN34</f>
        <v>11631.167500000001</v>
      </c>
      <c r="E34" s="29">
        <f>'MOC-berth'!AO34</f>
        <v>25461.450000000019</v>
      </c>
      <c r="F34" s="29">
        <f>'MOC-berth'!AP34</f>
        <v>4616.7425000000003</v>
      </c>
      <c r="G34" s="29">
        <f>'MOC-berth'!AQ34</f>
        <v>3395.9875000000002</v>
      </c>
      <c r="H34" s="29">
        <f>'MOC-ancho'!U34</f>
        <v>27.335000000000001</v>
      </c>
      <c r="I34" s="29">
        <f>'MOC-ancho'!V34</f>
        <v>11.15</v>
      </c>
      <c r="J34" s="29">
        <f>'MOC-ancho'!W34</f>
        <v>10.1</v>
      </c>
      <c r="K34" s="29">
        <f>'MOC-ancho'!X34</f>
        <v>222.03</v>
      </c>
      <c r="L34" s="29">
        <f t="shared" ref="L34" si="6">+L35+L36</f>
        <v>45375.962500000023</v>
      </c>
    </row>
    <row r="35" spans="1:13" x14ac:dyDescent="0.2">
      <c r="A35" s="10" t="s">
        <v>4</v>
      </c>
      <c r="B35" s="6"/>
      <c r="C35" s="7"/>
      <c r="D35" s="29">
        <f>'MOC-berth'!AN35</f>
        <v>10730.837500000001</v>
      </c>
      <c r="E35" s="29">
        <f>'MOC-berth'!AO35</f>
        <v>25457.950000000019</v>
      </c>
      <c r="F35" s="29">
        <f>'MOC-berth'!AP35</f>
        <v>4604.8</v>
      </c>
      <c r="G35" s="29">
        <f>'MOC-berth'!AQ35</f>
        <v>2116.2975000000001</v>
      </c>
      <c r="H35" s="29">
        <f>'MOC-ancho'!U35</f>
        <v>24.335000000000001</v>
      </c>
      <c r="I35" s="29">
        <f>'MOC-ancho'!V35</f>
        <v>6.75</v>
      </c>
      <c r="J35" s="29">
        <f>'MOC-ancho'!W35</f>
        <v>10.1</v>
      </c>
      <c r="K35" s="29">
        <f>'MOC-ancho'!X35</f>
        <v>69.72</v>
      </c>
      <c r="L35" s="29">
        <f>SUM(D35:K35)</f>
        <v>43020.790000000023</v>
      </c>
    </row>
    <row r="36" spans="1:13" x14ac:dyDescent="0.2">
      <c r="A36" s="10" t="s">
        <v>5</v>
      </c>
      <c r="B36" s="6"/>
      <c r="C36" s="7"/>
      <c r="D36" s="29">
        <f>'MOC-berth'!AN36</f>
        <v>900.32999999999993</v>
      </c>
      <c r="E36" s="29">
        <f>'MOC-berth'!AO36</f>
        <v>3.5</v>
      </c>
      <c r="F36" s="29">
        <f>'MOC-berth'!AP36</f>
        <v>11.942500000000001</v>
      </c>
      <c r="G36" s="29">
        <f>'MOC-berth'!AQ36</f>
        <v>1279.69</v>
      </c>
      <c r="H36" s="29">
        <f>'MOC-ancho'!U36</f>
        <v>3</v>
      </c>
      <c r="I36" s="29">
        <f>'MOC-ancho'!V36</f>
        <v>4.4000000000000004</v>
      </c>
      <c r="J36" s="29">
        <f>'MOC-ancho'!W36</f>
        <v>0</v>
      </c>
      <c r="K36" s="29">
        <f>'MOC-ancho'!X36</f>
        <v>152.31</v>
      </c>
      <c r="L36" s="29">
        <f>SUM(D36:K36)</f>
        <v>2355.1725000000001</v>
      </c>
    </row>
    <row r="37" spans="1:13" x14ac:dyDescent="0.2">
      <c r="A37" s="8"/>
      <c r="B37" s="9"/>
      <c r="C37" s="7"/>
      <c r="D37" s="29"/>
      <c r="E37" s="29"/>
      <c r="F37" s="29"/>
      <c r="G37" s="29"/>
      <c r="H37" s="29"/>
      <c r="I37" s="29"/>
      <c r="J37" s="29"/>
      <c r="K37" s="29"/>
      <c r="L37" s="29"/>
    </row>
    <row r="38" spans="1:13" x14ac:dyDescent="0.2">
      <c r="A38" s="10" t="s">
        <v>10</v>
      </c>
      <c r="B38" s="6"/>
      <c r="C38" s="7"/>
      <c r="D38" s="29">
        <f>'MOC-berth'!AN38</f>
        <v>20238.932000000004</v>
      </c>
      <c r="E38" s="29">
        <f>'MOC-berth'!AO38</f>
        <v>56841.13866666668</v>
      </c>
      <c r="F38" s="29">
        <f>'MOC-berth'!AP38</f>
        <v>9348.883333333335</v>
      </c>
      <c r="G38" s="29">
        <f>'MOC-berth'!AQ38</f>
        <v>0</v>
      </c>
      <c r="H38" s="29">
        <f>'MOC-ancho'!U38</f>
        <v>0</v>
      </c>
      <c r="I38" s="29">
        <f>'MOC-ancho'!V38</f>
        <v>0</v>
      </c>
      <c r="J38" s="29">
        <f>'MOC-ancho'!W38</f>
        <v>0</v>
      </c>
      <c r="K38" s="29">
        <f>'MOC-ancho'!X38</f>
        <v>0</v>
      </c>
      <c r="L38" s="29">
        <f t="shared" ref="L38" si="7">+L39+L40</f>
        <v>86428.954000000012</v>
      </c>
    </row>
    <row r="39" spans="1:13" x14ac:dyDescent="0.2">
      <c r="A39" s="10" t="s">
        <v>4</v>
      </c>
      <c r="B39" s="6"/>
      <c r="C39" s="7"/>
      <c r="D39" s="29">
        <f>'MOC-berth'!AN39</f>
        <v>12675.948666666667</v>
      </c>
      <c r="E39" s="29">
        <f>'MOC-berth'!AO39</f>
        <v>56841.13866666668</v>
      </c>
      <c r="F39" s="29">
        <f>'MOC-berth'!AP39</f>
        <v>9348.883333333335</v>
      </c>
      <c r="G39" s="29">
        <f>'MOC-berth'!AQ39</f>
        <v>0</v>
      </c>
      <c r="H39" s="29">
        <f>'MOC-ancho'!U39</f>
        <v>0</v>
      </c>
      <c r="I39" s="29">
        <f>'MOC-ancho'!V39</f>
        <v>0</v>
      </c>
      <c r="J39" s="29">
        <f>'MOC-ancho'!W39</f>
        <v>0</v>
      </c>
      <c r="K39" s="29">
        <f>'MOC-ancho'!X39</f>
        <v>0</v>
      </c>
      <c r="L39" s="29">
        <f>SUM(D39:K39)</f>
        <v>78865.970666666675</v>
      </c>
    </row>
    <row r="40" spans="1:13" x14ac:dyDescent="0.2">
      <c r="A40" s="10" t="s">
        <v>5</v>
      </c>
      <c r="B40" s="6"/>
      <c r="C40" s="7"/>
      <c r="D40" s="29">
        <f>'MOC-berth'!AN40</f>
        <v>7562.9833333333363</v>
      </c>
      <c r="E40" s="29">
        <f>'MOC-berth'!AO40</f>
        <v>0</v>
      </c>
      <c r="F40" s="29">
        <f>'MOC-berth'!AP40</f>
        <v>0</v>
      </c>
      <c r="G40" s="29">
        <f>'MOC-berth'!AQ40</f>
        <v>0</v>
      </c>
      <c r="H40" s="29">
        <f>'MOC-ancho'!U40</f>
        <v>0</v>
      </c>
      <c r="I40" s="29">
        <f>'MOC-ancho'!V40</f>
        <v>0</v>
      </c>
      <c r="J40" s="29">
        <f>'MOC-ancho'!W40</f>
        <v>0</v>
      </c>
      <c r="K40" s="29">
        <f>'MOC-ancho'!X40</f>
        <v>0</v>
      </c>
      <c r="L40" s="29">
        <f>SUM(D40:K40)</f>
        <v>7562.9833333333363</v>
      </c>
    </row>
    <row r="41" spans="1:13" x14ac:dyDescent="0.2">
      <c r="A41" s="8"/>
      <c r="B41" s="9"/>
      <c r="C41" s="7"/>
      <c r="D41" s="29"/>
      <c r="E41" s="29"/>
      <c r="F41" s="29"/>
      <c r="G41" s="29"/>
      <c r="H41" s="29"/>
      <c r="I41" s="29"/>
      <c r="J41" s="29"/>
      <c r="K41" s="29"/>
      <c r="L41" s="29"/>
    </row>
    <row r="42" spans="1:13" x14ac:dyDescent="0.2">
      <c r="A42" s="10" t="s">
        <v>11</v>
      </c>
      <c r="B42" s="6"/>
      <c r="C42" s="7"/>
      <c r="D42" s="29">
        <f>'MOC-berth'!AN42</f>
        <v>19830.433333335444</v>
      </c>
      <c r="E42" s="29">
        <f>'MOC-berth'!AO42</f>
        <v>205.96666666655801</v>
      </c>
      <c r="F42" s="29">
        <f>'MOC-berth'!AP42</f>
        <v>1815.8333333330229</v>
      </c>
      <c r="G42" s="29">
        <f>'MOC-berth'!AQ42</f>
        <v>57060.966666666092</v>
      </c>
      <c r="H42" s="29">
        <f>'MOC-ancho'!U42</f>
        <v>0</v>
      </c>
      <c r="I42" s="29">
        <f>'MOC-ancho'!V42</f>
        <v>0</v>
      </c>
      <c r="J42" s="29">
        <f>'MOC-ancho'!W42</f>
        <v>0</v>
      </c>
      <c r="K42" s="29">
        <f>'MOC-ancho'!X42</f>
        <v>0</v>
      </c>
      <c r="L42" s="29">
        <f t="shared" ref="L42" si="8">+L43+L44</f>
        <v>78913.200000001118</v>
      </c>
    </row>
    <row r="43" spans="1:13" x14ac:dyDescent="0.2">
      <c r="A43" s="10" t="s">
        <v>4</v>
      </c>
      <c r="B43" s="6"/>
      <c r="C43" s="7"/>
      <c r="D43" s="29">
        <f>'MOC-berth'!AN43</f>
        <v>9777.5000000016298</v>
      </c>
      <c r="E43" s="29">
        <f>'MOC-berth'!AO43</f>
        <v>205.96666666655801</v>
      </c>
      <c r="F43" s="29">
        <f>'MOC-berth'!AP43</f>
        <v>1684.3333333330229</v>
      </c>
      <c r="G43" s="29">
        <f>'MOC-berth'!AQ43</f>
        <v>56481.383333332604</v>
      </c>
      <c r="H43" s="29">
        <f>'MOC-ancho'!U43</f>
        <v>0</v>
      </c>
      <c r="I43" s="29">
        <f>'MOC-ancho'!V43</f>
        <v>0</v>
      </c>
      <c r="J43" s="29">
        <f>'MOC-ancho'!W43</f>
        <v>0</v>
      </c>
      <c r="K43" s="29">
        <f>'MOC-ancho'!X43</f>
        <v>0</v>
      </c>
      <c r="L43" s="29">
        <f>SUM(D43:K43)</f>
        <v>68149.183333333815</v>
      </c>
    </row>
    <row r="44" spans="1:13" x14ac:dyDescent="0.2">
      <c r="A44" s="10" t="s">
        <v>5</v>
      </c>
      <c r="B44" s="6"/>
      <c r="C44" s="7"/>
      <c r="D44" s="29">
        <f>'MOC-berth'!AN44</f>
        <v>10052.933333333815</v>
      </c>
      <c r="E44" s="29">
        <f>'MOC-berth'!AO44</f>
        <v>0</v>
      </c>
      <c r="F44" s="29">
        <f>'MOC-berth'!AP44</f>
        <v>131.5</v>
      </c>
      <c r="G44" s="29">
        <f>'MOC-berth'!AQ44</f>
        <v>579.58333333348855</v>
      </c>
      <c r="H44" s="29">
        <f>'MOC-ancho'!U44</f>
        <v>0</v>
      </c>
      <c r="I44" s="29">
        <f>'MOC-ancho'!V44</f>
        <v>0</v>
      </c>
      <c r="J44" s="29">
        <f>'MOC-ancho'!W44</f>
        <v>0</v>
      </c>
      <c r="K44" s="29">
        <f>'MOC-ancho'!X44</f>
        <v>0</v>
      </c>
      <c r="L44" s="29">
        <f>SUM(D44:K44)</f>
        <v>10764.016666667303</v>
      </c>
    </row>
    <row r="45" spans="1:13" x14ac:dyDescent="0.2">
      <c r="A45" s="10"/>
      <c r="B45" s="6"/>
      <c r="C45" s="7"/>
      <c r="D45" s="29"/>
      <c r="E45" s="29"/>
      <c r="F45" s="29"/>
      <c r="G45" s="29"/>
      <c r="H45" s="29"/>
      <c r="I45" s="29"/>
      <c r="J45" s="29"/>
      <c r="K45" s="29"/>
      <c r="L45" s="29"/>
    </row>
    <row r="46" spans="1:13" x14ac:dyDescent="0.2">
      <c r="A46" s="10" t="s">
        <v>12</v>
      </c>
      <c r="B46" s="6"/>
      <c r="C46" s="7"/>
      <c r="D46" s="29">
        <f>'MOC-berth'!AN46</f>
        <v>75563.366666669026</v>
      </c>
      <c r="E46" s="29">
        <f>'MOC-berth'!AO46</f>
        <v>69570.933333323803</v>
      </c>
      <c r="F46" s="29">
        <f>'MOC-berth'!AP46</f>
        <v>14173.46666667494</v>
      </c>
      <c r="G46" s="29">
        <f>'MOC-berth'!AQ46</f>
        <v>142286.83333333139</v>
      </c>
      <c r="H46" s="29">
        <f>'MOC-ancho'!U46</f>
        <v>1326.6833333335817</v>
      </c>
      <c r="I46" s="29">
        <f>'MOC-ancho'!V46</f>
        <v>7640.6833333333489</v>
      </c>
      <c r="J46" s="29">
        <f>'MOC-ancho'!W46</f>
        <v>446.18333333334886</v>
      </c>
      <c r="K46" s="29">
        <f>'MOC-ancho'!X46</f>
        <v>14667.316666666884</v>
      </c>
      <c r="L46" s="29">
        <f t="shared" ref="L46" si="9">+L47+L48</f>
        <v>325675.46666666633</v>
      </c>
      <c r="M46" s="27"/>
    </row>
    <row r="47" spans="1:13" x14ac:dyDescent="0.2">
      <c r="A47" s="10" t="s">
        <v>4</v>
      </c>
      <c r="B47" s="6"/>
      <c r="C47" s="7"/>
      <c r="D47" s="29">
        <f>'MOC-berth'!AN47</f>
        <v>48562.466666668188</v>
      </c>
      <c r="E47" s="29">
        <f>'MOC-berth'!AO47</f>
        <v>69446.933333323803</v>
      </c>
      <c r="F47" s="29">
        <f>'MOC-berth'!AP47</f>
        <v>12930.916666674893</v>
      </c>
      <c r="G47" s="29">
        <f>'MOC-berth'!AQ47</f>
        <v>129275.96666666539</v>
      </c>
      <c r="H47" s="29">
        <f>'MOC-ancho'!U47</f>
        <v>1286.783333333442</v>
      </c>
      <c r="I47" s="29">
        <f>'MOC-ancho'!V47</f>
        <v>7628.8666666666977</v>
      </c>
      <c r="J47" s="29">
        <f>'MOC-ancho'!W47</f>
        <v>446.18333333334886</v>
      </c>
      <c r="K47" s="29">
        <f>'MOC-ancho'!X47</f>
        <v>13947.716666666791</v>
      </c>
      <c r="L47" s="29">
        <f>SUM(D47:K47)</f>
        <v>283525.83333333256</v>
      </c>
      <c r="M47" s="27"/>
    </row>
    <row r="48" spans="1:13" x14ac:dyDescent="0.2">
      <c r="A48" s="10" t="s">
        <v>5</v>
      </c>
      <c r="B48" s="6"/>
      <c r="C48" s="7"/>
      <c r="D48" s="29">
        <f>'MOC-berth'!AN48</f>
        <v>27000.900000000838</v>
      </c>
      <c r="E48" s="29">
        <f>'MOC-berth'!AO48</f>
        <v>124</v>
      </c>
      <c r="F48" s="29">
        <f>'MOC-berth'!AP48</f>
        <v>1242.5500000000466</v>
      </c>
      <c r="G48" s="29">
        <f>'MOC-berth'!AQ48</f>
        <v>13010.866666665999</v>
      </c>
      <c r="H48" s="29">
        <f>'MOC-ancho'!U48</f>
        <v>39.900000000139698</v>
      </c>
      <c r="I48" s="29">
        <f>'MOC-ancho'!V48</f>
        <v>11.816666666651145</v>
      </c>
      <c r="J48" s="29">
        <f>'MOC-ancho'!W48</f>
        <v>0</v>
      </c>
      <c r="K48" s="29">
        <f>'MOC-ancho'!X48</f>
        <v>719.60000000009313</v>
      </c>
      <c r="L48" s="29">
        <f>SUM(D48:K48)</f>
        <v>42149.633333333768</v>
      </c>
    </row>
    <row r="49" spans="1:18" x14ac:dyDescent="0.2">
      <c r="A49" s="8"/>
      <c r="B49" s="9"/>
      <c r="C49" s="7"/>
      <c r="D49" s="29"/>
      <c r="E49" s="29"/>
      <c r="F49" s="29"/>
      <c r="G49" s="29"/>
      <c r="H49" s="29"/>
      <c r="I49" s="29"/>
      <c r="J49" s="29"/>
      <c r="K49" s="29"/>
      <c r="L49" s="29"/>
    </row>
    <row r="50" spans="1:18" x14ac:dyDescent="0.2">
      <c r="A50" s="10" t="s">
        <v>13</v>
      </c>
      <c r="B50" s="6"/>
      <c r="C50" s="7"/>
      <c r="D50" s="29">
        <f>'MOC-berth'!AN50</f>
        <v>55324.434666669025</v>
      </c>
      <c r="E50" s="29">
        <f>'MOC-berth'!AO50</f>
        <v>12729.794666657122</v>
      </c>
      <c r="F50" s="29">
        <f>'MOC-berth'!AP50</f>
        <v>4824.5833333416049</v>
      </c>
      <c r="G50" s="29">
        <f>'MOC-berth'!AQ50</f>
        <v>142286.83333333139</v>
      </c>
      <c r="H50" s="29">
        <f>'MOC-ancho'!U50</f>
        <v>1326.6833333335817</v>
      </c>
      <c r="I50" s="29">
        <f>'MOC-ancho'!V50</f>
        <v>7640.6833333333489</v>
      </c>
      <c r="J50" s="29">
        <f>'MOC-ancho'!W50</f>
        <v>446.18333333334886</v>
      </c>
      <c r="K50" s="29">
        <f>'MOC-ancho'!X50</f>
        <v>14667.316666666884</v>
      </c>
      <c r="L50" s="29">
        <f t="shared" ref="L50" si="10">+L51+L52</f>
        <v>239246.5126666663</v>
      </c>
    </row>
    <row r="51" spans="1:18" x14ac:dyDescent="0.2">
      <c r="A51" s="10" t="s">
        <v>4</v>
      </c>
      <c r="B51" s="6"/>
      <c r="C51" s="7"/>
      <c r="D51" s="29">
        <f>'MOC-berth'!AN51</f>
        <v>35886.518000001524</v>
      </c>
      <c r="E51" s="29">
        <f>'MOC-berth'!AO51</f>
        <v>12605.794666657122</v>
      </c>
      <c r="F51" s="29">
        <f>'MOC-berth'!AP51</f>
        <v>3582.0333333415579</v>
      </c>
      <c r="G51" s="29">
        <f>'MOC-berth'!AQ51</f>
        <v>129275.96666666539</v>
      </c>
      <c r="H51" s="29">
        <f>'MOC-ancho'!U51</f>
        <v>1286.783333333442</v>
      </c>
      <c r="I51" s="29">
        <f>'MOC-ancho'!V51</f>
        <v>7628.8666666666977</v>
      </c>
      <c r="J51" s="29">
        <f>'MOC-ancho'!W51</f>
        <v>446.18333333334886</v>
      </c>
      <c r="K51" s="29">
        <f>'MOC-ancho'!X51</f>
        <v>13947.716666666791</v>
      </c>
      <c r="L51" s="29">
        <f>SUM(D51:K51)</f>
        <v>204659.86266666587</v>
      </c>
    </row>
    <row r="52" spans="1:18" x14ac:dyDescent="0.2">
      <c r="A52" s="10" t="s">
        <v>5</v>
      </c>
      <c r="B52" s="6"/>
      <c r="C52" s="7"/>
      <c r="D52" s="29">
        <f>'MOC-berth'!AN52</f>
        <v>19437.916666667505</v>
      </c>
      <c r="E52" s="29">
        <f>'MOC-berth'!AO52</f>
        <v>124</v>
      </c>
      <c r="F52" s="29">
        <f>'MOC-berth'!AP52</f>
        <v>1242.5500000000466</v>
      </c>
      <c r="G52" s="29">
        <f>'MOC-berth'!AQ52</f>
        <v>13010.866666665999</v>
      </c>
      <c r="H52" s="29">
        <f>'MOC-ancho'!U52</f>
        <v>39.900000000139698</v>
      </c>
      <c r="I52" s="29">
        <f>'MOC-ancho'!V52</f>
        <v>11.816666666651145</v>
      </c>
      <c r="J52" s="29">
        <f>'MOC-ancho'!W52</f>
        <v>0</v>
      </c>
      <c r="K52" s="29">
        <f>'MOC-ancho'!X52</f>
        <v>719.60000000009313</v>
      </c>
      <c r="L52" s="29">
        <f>SUM(D52:K52)</f>
        <v>34586.650000000431</v>
      </c>
    </row>
    <row r="53" spans="1:18" x14ac:dyDescent="0.2">
      <c r="A53" s="8"/>
      <c r="B53" s="9"/>
      <c r="C53" s="7"/>
      <c r="D53" s="29"/>
      <c r="E53" s="29"/>
      <c r="F53" s="29"/>
      <c r="G53" s="29"/>
      <c r="H53" s="29"/>
      <c r="I53" s="29"/>
      <c r="J53" s="29"/>
      <c r="K53" s="29"/>
      <c r="L53" s="29"/>
    </row>
    <row r="54" spans="1:18" x14ac:dyDescent="0.2">
      <c r="A54" s="10" t="s">
        <v>14</v>
      </c>
      <c r="B54" s="6"/>
      <c r="C54" s="7"/>
      <c r="D54" s="29">
        <f>'MOC-berth'!AN54</f>
        <v>95393.80000000447</v>
      </c>
      <c r="E54" s="29">
        <f>'MOC-berth'!AO54</f>
        <v>69776.899999990361</v>
      </c>
      <c r="F54" s="29">
        <f>'MOC-berth'!AP54</f>
        <v>15989.300000007963</v>
      </c>
      <c r="G54" s="29">
        <f>'MOC-berth'!AQ54</f>
        <v>199347.79999999749</v>
      </c>
      <c r="H54" s="29">
        <f>'MOC-ancho'!U54</f>
        <v>1326.6833333335817</v>
      </c>
      <c r="I54" s="29">
        <f>'MOC-ancho'!V54</f>
        <v>7640.6833333333489</v>
      </c>
      <c r="J54" s="29">
        <f>'MOC-ancho'!W54</f>
        <v>446.18333333334886</v>
      </c>
      <c r="K54" s="29">
        <f>'MOC-ancho'!X54</f>
        <v>14667.316666666884</v>
      </c>
      <c r="L54" s="29">
        <f>+L55+L56</f>
        <v>404588.66666666744</v>
      </c>
    </row>
    <row r="55" spans="1:18" x14ac:dyDescent="0.2">
      <c r="A55" s="10" t="s">
        <v>4</v>
      </c>
      <c r="B55" s="6"/>
      <c r="C55" s="7"/>
      <c r="D55" s="29">
        <f>'MOC-berth'!AN55</f>
        <v>58339.966666669818</v>
      </c>
      <c r="E55" s="29">
        <f>'MOC-berth'!AO55</f>
        <v>69652.899999990361</v>
      </c>
      <c r="F55" s="29">
        <f>'MOC-berth'!AP55</f>
        <v>14615.250000007916</v>
      </c>
      <c r="G55" s="29">
        <f>'MOC-berth'!AQ55</f>
        <v>185757.349999998</v>
      </c>
      <c r="H55" s="29">
        <f>'MOC-ancho'!U55</f>
        <v>1286.783333333442</v>
      </c>
      <c r="I55" s="29">
        <f>'MOC-ancho'!V55</f>
        <v>7628.8666666666977</v>
      </c>
      <c r="J55" s="29">
        <f>'MOC-ancho'!W55</f>
        <v>446.18333333334886</v>
      </c>
      <c r="K55" s="29">
        <f>'MOC-ancho'!X55</f>
        <v>13947.716666666791</v>
      </c>
      <c r="L55" s="29">
        <f>SUM(D55:K55)</f>
        <v>351675.01666666637</v>
      </c>
    </row>
    <row r="56" spans="1:18" x14ac:dyDescent="0.2">
      <c r="A56" s="10" t="s">
        <v>5</v>
      </c>
      <c r="B56" s="6"/>
      <c r="C56" s="7"/>
      <c r="D56" s="29">
        <f>'MOC-berth'!AN56</f>
        <v>37053.833333334653</v>
      </c>
      <c r="E56" s="29">
        <f>'MOC-berth'!AO56</f>
        <v>124</v>
      </c>
      <c r="F56" s="29">
        <f>'MOC-berth'!AP56</f>
        <v>1374.0500000000466</v>
      </c>
      <c r="G56" s="29">
        <f>'MOC-berth'!AQ56</f>
        <v>13590.449999999488</v>
      </c>
      <c r="H56" s="29">
        <f>'MOC-ancho'!U56</f>
        <v>39.900000000139698</v>
      </c>
      <c r="I56" s="29">
        <f>'MOC-ancho'!V56</f>
        <v>11.816666666651145</v>
      </c>
      <c r="J56" s="29">
        <f>'MOC-ancho'!W56</f>
        <v>0</v>
      </c>
      <c r="K56" s="29">
        <f>'MOC-ancho'!X56</f>
        <v>719.60000000009313</v>
      </c>
      <c r="L56" s="29">
        <f>SUM(D56:K56)</f>
        <v>52913.650000001071</v>
      </c>
    </row>
    <row r="57" spans="1:18" x14ac:dyDescent="0.2">
      <c r="A57" s="11"/>
      <c r="B57" s="12"/>
      <c r="C57" s="13"/>
      <c r="D57" s="30"/>
      <c r="E57" s="30"/>
      <c r="F57" s="30"/>
      <c r="G57" s="30"/>
      <c r="H57" s="30"/>
      <c r="I57" s="30"/>
      <c r="J57" s="30"/>
      <c r="K57" s="30"/>
      <c r="L57" s="30"/>
    </row>
    <row r="58" spans="1:18" ht="15.75" x14ac:dyDescent="0.25">
      <c r="A58" s="14" t="s">
        <v>15</v>
      </c>
      <c r="B58" s="15"/>
      <c r="C58" s="16"/>
      <c r="D58" s="28"/>
      <c r="E58" s="28"/>
      <c r="F58" s="28"/>
      <c r="G58" s="28"/>
      <c r="H58" s="28"/>
      <c r="I58" s="28"/>
      <c r="J58" s="28"/>
      <c r="K58" s="28"/>
      <c r="L58" s="28"/>
      <c r="N58" s="56"/>
      <c r="O58" s="56"/>
      <c r="P58" s="56"/>
      <c r="Q58" s="56"/>
      <c r="R58" s="56"/>
    </row>
    <row r="59" spans="1:18" ht="15.75" x14ac:dyDescent="0.25">
      <c r="A59" s="8"/>
      <c r="B59" s="9"/>
      <c r="C59" s="7"/>
      <c r="D59" s="29"/>
      <c r="E59" s="29"/>
      <c r="F59" s="29"/>
      <c r="G59" s="29"/>
      <c r="H59" s="29"/>
      <c r="I59" s="29"/>
      <c r="J59" s="29"/>
      <c r="K59" s="29"/>
      <c r="L59" s="29"/>
      <c r="N59" s="57"/>
      <c r="O59" s="57"/>
      <c r="P59" s="57"/>
      <c r="Q59" s="57"/>
      <c r="R59" s="57"/>
    </row>
    <row r="60" spans="1:18" ht="15.75" x14ac:dyDescent="0.25">
      <c r="A60" s="5" t="s">
        <v>16</v>
      </c>
      <c r="B60" s="17"/>
      <c r="C60" s="18"/>
      <c r="D60" s="29">
        <f>'MOC-berth'!AN60</f>
        <v>6828776.716</v>
      </c>
      <c r="E60" s="29">
        <f>'MOC-berth'!AO60</f>
        <v>67109.402000000002</v>
      </c>
      <c r="F60" s="29">
        <f>'MOC-berth'!AP60</f>
        <v>88640.827999999994</v>
      </c>
      <c r="G60" s="29">
        <f>'MOC-berth'!AQ60</f>
        <v>2297109.926</v>
      </c>
      <c r="H60" s="29">
        <f>'MOC-ancho'!U60</f>
        <v>1600</v>
      </c>
      <c r="I60" s="29">
        <f>'MOC-ancho'!V60</f>
        <v>0</v>
      </c>
      <c r="J60" s="29">
        <f>'MOC-ancho'!W60</f>
        <v>0</v>
      </c>
      <c r="K60" s="29">
        <f>'MOC-ancho'!X60</f>
        <v>167909.856</v>
      </c>
      <c r="L60" s="29">
        <f t="shared" ref="L60" si="11">+L62+L80</f>
        <v>9451146.7280000001</v>
      </c>
      <c r="N60" s="58"/>
      <c r="O60" s="58"/>
      <c r="P60" s="58"/>
      <c r="Q60" s="58"/>
      <c r="R60" s="58"/>
    </row>
    <row r="61" spans="1:18" ht="15.75" x14ac:dyDescent="0.25">
      <c r="A61" s="8"/>
      <c r="B61" s="9"/>
      <c r="C61" s="7"/>
      <c r="D61" s="29"/>
      <c r="E61" s="29"/>
      <c r="F61" s="29"/>
      <c r="G61" s="29"/>
      <c r="H61" s="29"/>
      <c r="I61" s="29"/>
      <c r="J61" s="29"/>
      <c r="K61" s="29"/>
      <c r="L61" s="29"/>
      <c r="N61" s="57"/>
      <c r="O61" s="57"/>
      <c r="P61" s="57"/>
      <c r="Q61" s="57"/>
      <c r="R61" s="57"/>
    </row>
    <row r="62" spans="1:18" ht="15.75" x14ac:dyDescent="0.25">
      <c r="A62" s="5" t="s">
        <v>17</v>
      </c>
      <c r="B62" s="17"/>
      <c r="C62" s="18"/>
      <c r="D62" s="29">
        <f>'MOC-berth'!AN62</f>
        <v>5016558.2259999998</v>
      </c>
      <c r="E62" s="29">
        <f>'MOC-berth'!AO62</f>
        <v>64349.402000000002</v>
      </c>
      <c r="F62" s="29">
        <f>'MOC-berth'!AP62</f>
        <v>56343.59</v>
      </c>
      <c r="G62" s="29">
        <f>'MOC-berth'!AQ62</f>
        <v>842499.25</v>
      </c>
      <c r="H62" s="29">
        <f>'MOC-ancho'!U62</f>
        <v>1600</v>
      </c>
      <c r="I62" s="29">
        <f>'MOC-ancho'!V62</f>
        <v>0</v>
      </c>
      <c r="J62" s="29">
        <f>'MOC-ancho'!W62</f>
        <v>0</v>
      </c>
      <c r="K62" s="29">
        <f>'MOC-ancho'!X62</f>
        <v>42232.690999999999</v>
      </c>
      <c r="L62" s="29">
        <f t="shared" ref="L62" si="12">+L64+L72</f>
        <v>6023583.159</v>
      </c>
      <c r="N62" s="58"/>
      <c r="O62" s="58"/>
      <c r="P62" s="58"/>
      <c r="Q62" s="58"/>
      <c r="R62" s="58"/>
    </row>
    <row r="63" spans="1:18" ht="15.75" x14ac:dyDescent="0.25">
      <c r="A63" s="8"/>
      <c r="B63" s="9"/>
      <c r="C63" s="7"/>
      <c r="D63" s="29"/>
      <c r="E63" s="29"/>
      <c r="F63" s="29"/>
      <c r="G63" s="29"/>
      <c r="H63" s="29"/>
      <c r="I63" s="29"/>
      <c r="J63" s="29"/>
      <c r="K63" s="29"/>
      <c r="L63" s="29"/>
      <c r="N63" s="57"/>
      <c r="O63" s="57"/>
      <c r="P63" s="57"/>
      <c r="Q63" s="57"/>
      <c r="R63" s="57"/>
    </row>
    <row r="64" spans="1:18" ht="15.75" x14ac:dyDescent="0.25">
      <c r="A64" s="5" t="s">
        <v>18</v>
      </c>
      <c r="B64" s="17"/>
      <c r="C64" s="18"/>
      <c r="D64" s="29">
        <f>'MOC-berth'!AN64</f>
        <v>2724598.983</v>
      </c>
      <c r="E64" s="29">
        <f>'MOC-berth'!AO64</f>
        <v>27639.206999999999</v>
      </c>
      <c r="F64" s="29">
        <f>'MOC-berth'!AP64</f>
        <v>31938.991999999998</v>
      </c>
      <c r="G64" s="29">
        <f>'MOC-berth'!AQ64</f>
        <v>423300.89300000004</v>
      </c>
      <c r="H64" s="29">
        <f>'MOC-ancho'!U64</f>
        <v>0</v>
      </c>
      <c r="I64" s="29">
        <f>'MOC-ancho'!V64</f>
        <v>0</v>
      </c>
      <c r="J64" s="29">
        <f>'MOC-ancho'!W64</f>
        <v>0</v>
      </c>
      <c r="K64" s="29">
        <f>'MOC-ancho'!X64</f>
        <v>41677.748</v>
      </c>
      <c r="L64" s="29">
        <f t="shared" ref="L64" si="13">SUM(L65:L70)</f>
        <v>3249155.8229999999</v>
      </c>
      <c r="N64" s="57"/>
      <c r="O64" s="57"/>
      <c r="P64" s="57"/>
      <c r="Q64" s="57"/>
      <c r="R64" s="57"/>
    </row>
    <row r="65" spans="1:18" ht="15.75" x14ac:dyDescent="0.25">
      <c r="A65" s="10" t="s">
        <v>19</v>
      </c>
      <c r="B65" s="6"/>
      <c r="C65" s="7"/>
      <c r="D65" s="29">
        <f>'MOC-berth'!AN65</f>
        <v>508758.04399999999</v>
      </c>
      <c r="E65" s="29">
        <f>'MOC-berth'!AO65</f>
        <v>24592.470999999998</v>
      </c>
      <c r="F65" s="29">
        <f>'MOC-berth'!AP65</f>
        <v>31902.991999999998</v>
      </c>
      <c r="G65" s="29">
        <f>'MOC-berth'!AQ65</f>
        <v>9970.27</v>
      </c>
      <c r="H65" s="29">
        <f>'MOC-ancho'!U65</f>
        <v>0</v>
      </c>
      <c r="I65" s="29">
        <f>'MOC-ancho'!V65</f>
        <v>0</v>
      </c>
      <c r="J65" s="29">
        <f>'MOC-ancho'!W65</f>
        <v>0</v>
      </c>
      <c r="K65" s="29">
        <f>'MOC-ancho'!X65</f>
        <v>7207.6</v>
      </c>
      <c r="L65" s="29">
        <f>SUM(D65:K65)</f>
        <v>582431.37699999998</v>
      </c>
      <c r="N65" s="57"/>
      <c r="O65" s="57"/>
      <c r="P65" s="57"/>
      <c r="Q65" s="57"/>
      <c r="R65" s="57"/>
    </row>
    <row r="66" spans="1:18" ht="15.75" x14ac:dyDescent="0.25">
      <c r="A66" s="10" t="s">
        <v>20</v>
      </c>
      <c r="B66" s="6"/>
      <c r="C66" s="7"/>
      <c r="D66" s="29">
        <f>'MOC-berth'!AN66</f>
        <v>57801.619000000006</v>
      </c>
      <c r="E66" s="29">
        <f>'MOC-berth'!AO66</f>
        <v>2938.7359999999999</v>
      </c>
      <c r="F66" s="29">
        <f>'MOC-berth'!AP66</f>
        <v>0</v>
      </c>
      <c r="G66" s="29">
        <f>'MOC-berth'!AQ66</f>
        <v>34166.870999999999</v>
      </c>
      <c r="H66" s="29">
        <f>'MOC-ancho'!U66</f>
        <v>0</v>
      </c>
      <c r="I66" s="29">
        <f>'MOC-ancho'!V66</f>
        <v>0</v>
      </c>
      <c r="J66" s="29">
        <f>'MOC-ancho'!W66</f>
        <v>0</v>
      </c>
      <c r="K66" s="29">
        <f>'MOC-ancho'!X66</f>
        <v>34470.148000000001</v>
      </c>
      <c r="L66" s="29">
        <f t="shared" ref="L66:L70" si="14">SUM(D66:K66)</f>
        <v>129377.374</v>
      </c>
      <c r="N66" s="58"/>
      <c r="O66" s="58"/>
      <c r="P66" s="58"/>
      <c r="Q66" s="58"/>
      <c r="R66" s="58"/>
    </row>
    <row r="67" spans="1:18" ht="15.75" x14ac:dyDescent="0.25">
      <c r="A67" s="10" t="s">
        <v>21</v>
      </c>
      <c r="B67" s="6"/>
      <c r="C67" s="7"/>
      <c r="D67" s="29">
        <f>'MOC-berth'!AN67</f>
        <v>424.32</v>
      </c>
      <c r="E67" s="29">
        <f>'MOC-berth'!AO67</f>
        <v>0</v>
      </c>
      <c r="F67" s="29">
        <f>'MOC-berth'!AP67</f>
        <v>0</v>
      </c>
      <c r="G67" s="29">
        <f>'MOC-berth'!AQ67</f>
        <v>354219.402</v>
      </c>
      <c r="H67" s="29">
        <f>'MOC-ancho'!U67</f>
        <v>0</v>
      </c>
      <c r="I67" s="29">
        <f>'MOC-ancho'!V67</f>
        <v>0</v>
      </c>
      <c r="J67" s="29">
        <f>'MOC-ancho'!W67</f>
        <v>0</v>
      </c>
      <c r="K67" s="29">
        <f>'MOC-ancho'!X67</f>
        <v>0</v>
      </c>
      <c r="L67" s="29">
        <f t="shared" si="14"/>
        <v>354643.72200000001</v>
      </c>
      <c r="N67" s="57"/>
      <c r="O67" s="57"/>
      <c r="P67" s="57"/>
      <c r="Q67" s="57"/>
      <c r="R67" s="57"/>
    </row>
    <row r="68" spans="1:18" ht="15.75" x14ac:dyDescent="0.25">
      <c r="A68" s="10" t="s">
        <v>22</v>
      </c>
      <c r="B68" s="6"/>
      <c r="C68" s="7"/>
      <c r="D68" s="29">
        <f>'MOC-berth'!AN68</f>
        <v>2157615</v>
      </c>
      <c r="E68" s="29">
        <f>'MOC-berth'!AO68</f>
        <v>108</v>
      </c>
      <c r="F68" s="29">
        <f>'MOC-berth'!AP68</f>
        <v>36</v>
      </c>
      <c r="G68" s="29">
        <f>'MOC-berth'!AQ68</f>
        <v>24944.350000000006</v>
      </c>
      <c r="H68" s="29">
        <f>'MOC-ancho'!U68</f>
        <v>0</v>
      </c>
      <c r="I68" s="29">
        <f>'MOC-ancho'!V68</f>
        <v>0</v>
      </c>
      <c r="J68" s="29">
        <f>'MOC-ancho'!W68</f>
        <v>0</v>
      </c>
      <c r="K68" s="29">
        <f>'MOC-ancho'!X68</f>
        <v>0</v>
      </c>
      <c r="L68" s="29">
        <f t="shared" si="14"/>
        <v>2182703.35</v>
      </c>
      <c r="N68" s="57"/>
      <c r="O68" s="57"/>
      <c r="P68" s="57"/>
      <c r="Q68" s="57"/>
      <c r="R68" s="57"/>
    </row>
    <row r="69" spans="1:18" ht="15.75" x14ac:dyDescent="0.25">
      <c r="A69" s="10" t="s">
        <v>23</v>
      </c>
      <c r="B69" s="6"/>
      <c r="C69" s="7"/>
      <c r="D69" s="29">
        <f>'MOC-berth'!AN69</f>
        <v>0</v>
      </c>
      <c r="E69" s="29">
        <f>'MOC-berth'!AO69</f>
        <v>0</v>
      </c>
      <c r="F69" s="29">
        <f>'MOC-berth'!AP69</f>
        <v>0</v>
      </c>
      <c r="G69" s="29">
        <f>'MOC-berth'!AQ69</f>
        <v>0</v>
      </c>
      <c r="H69" s="29">
        <f>'MOC-ancho'!U69</f>
        <v>0</v>
      </c>
      <c r="I69" s="29">
        <f>'MOC-ancho'!V69</f>
        <v>0</v>
      </c>
      <c r="J69" s="29">
        <f>'MOC-ancho'!W69</f>
        <v>0</v>
      </c>
      <c r="K69" s="29">
        <f>'MOC-ancho'!X69</f>
        <v>0</v>
      </c>
      <c r="L69" s="29">
        <f t="shared" si="14"/>
        <v>0</v>
      </c>
      <c r="N69" s="57"/>
      <c r="O69" s="57"/>
      <c r="P69" s="57"/>
      <c r="Q69" s="57"/>
      <c r="R69" s="57"/>
    </row>
    <row r="70" spans="1:18" ht="15.75" x14ac:dyDescent="0.25">
      <c r="A70" s="10" t="s">
        <v>24</v>
      </c>
      <c r="B70" s="6"/>
      <c r="C70" s="7"/>
      <c r="D70" s="29">
        <f>'MOC-berth'!AN70</f>
        <v>0</v>
      </c>
      <c r="E70" s="29">
        <f>'MOC-berth'!AO70</f>
        <v>0</v>
      </c>
      <c r="F70" s="29">
        <f>'MOC-berth'!AP70</f>
        <v>0</v>
      </c>
      <c r="G70" s="29">
        <f>'MOC-berth'!AQ70</f>
        <v>0</v>
      </c>
      <c r="H70" s="29">
        <f>'MOC-ancho'!U70</f>
        <v>0</v>
      </c>
      <c r="I70" s="29">
        <f>'MOC-ancho'!V70</f>
        <v>0</v>
      </c>
      <c r="J70" s="29">
        <f>'MOC-ancho'!W70</f>
        <v>0</v>
      </c>
      <c r="K70" s="29">
        <f>'MOC-ancho'!X70</f>
        <v>0</v>
      </c>
      <c r="L70" s="29">
        <f t="shared" si="14"/>
        <v>0</v>
      </c>
      <c r="N70" s="58"/>
      <c r="O70" s="58"/>
      <c r="P70" s="58"/>
      <c r="Q70" s="58"/>
      <c r="R70" s="58"/>
    </row>
    <row r="71" spans="1:18" ht="15.75" x14ac:dyDescent="0.25">
      <c r="A71" s="8"/>
      <c r="B71" s="9"/>
      <c r="C71" s="7"/>
      <c r="D71" s="29"/>
      <c r="E71" s="29"/>
      <c r="F71" s="29"/>
      <c r="G71" s="29"/>
      <c r="H71" s="29"/>
      <c r="I71" s="29"/>
      <c r="J71" s="29"/>
      <c r="K71" s="29"/>
      <c r="L71" s="29"/>
      <c r="N71" s="57"/>
      <c r="O71" s="57"/>
      <c r="P71" s="57"/>
      <c r="Q71" s="57"/>
      <c r="R71" s="57"/>
    </row>
    <row r="72" spans="1:18" ht="15.75" x14ac:dyDescent="0.25">
      <c r="A72" s="5" t="s">
        <v>25</v>
      </c>
      <c r="B72" s="17"/>
      <c r="C72" s="18"/>
      <c r="D72" s="29">
        <f>'MOC-berth'!AN72</f>
        <v>2291959.2429999998</v>
      </c>
      <c r="E72" s="29">
        <f>'MOC-berth'!AO72</f>
        <v>36710.195</v>
      </c>
      <c r="F72" s="29">
        <f>'MOC-berth'!AP72</f>
        <v>24404.597999999998</v>
      </c>
      <c r="G72" s="29">
        <f>'MOC-berth'!AQ72</f>
        <v>419198.3569999999</v>
      </c>
      <c r="H72" s="29">
        <f>'MOC-ancho'!U72</f>
        <v>1600</v>
      </c>
      <c r="I72" s="29">
        <f>'MOC-ancho'!V72</f>
        <v>0</v>
      </c>
      <c r="J72" s="29">
        <f>'MOC-ancho'!W72</f>
        <v>0</v>
      </c>
      <c r="K72" s="29">
        <f>'MOC-ancho'!X72</f>
        <v>554.94299999999998</v>
      </c>
      <c r="L72" s="29">
        <f t="shared" ref="L72" si="15">SUM(L73:L78)</f>
        <v>2774427.3360000001</v>
      </c>
      <c r="N72" s="57"/>
      <c r="O72" s="57"/>
      <c r="P72" s="57"/>
      <c r="Q72" s="57"/>
      <c r="R72" s="57"/>
    </row>
    <row r="73" spans="1:18" ht="15.75" x14ac:dyDescent="0.25">
      <c r="A73" s="10" t="s">
        <v>19</v>
      </c>
      <c r="B73" s="6"/>
      <c r="C73" s="7"/>
      <c r="D73" s="29">
        <f>'MOC-berth'!AN73</f>
        <v>322261.24799999996</v>
      </c>
      <c r="E73" s="29">
        <f>'MOC-berth'!AO73</f>
        <v>35348.195</v>
      </c>
      <c r="F73" s="29">
        <f>'MOC-berth'!AP73</f>
        <v>11814.598</v>
      </c>
      <c r="G73" s="29">
        <f>'MOC-berth'!AQ73</f>
        <v>341185.92399999994</v>
      </c>
      <c r="H73" s="29">
        <f>'MOC-ancho'!U73</f>
        <v>0</v>
      </c>
      <c r="I73" s="29">
        <f>'MOC-ancho'!V73</f>
        <v>0</v>
      </c>
      <c r="J73" s="29">
        <f>'MOC-ancho'!W73</f>
        <v>0</v>
      </c>
      <c r="K73" s="29">
        <f>'MOC-ancho'!X73</f>
        <v>254.94300000000001</v>
      </c>
      <c r="L73" s="29">
        <f>SUM(D73:K73)</f>
        <v>710864.90799999982</v>
      </c>
      <c r="N73" s="57"/>
      <c r="O73" s="57"/>
      <c r="P73" s="57"/>
      <c r="Q73" s="57"/>
      <c r="R73" s="57"/>
    </row>
    <row r="74" spans="1:18" ht="15.75" x14ac:dyDescent="0.25">
      <c r="A74" s="10" t="s">
        <v>20</v>
      </c>
      <c r="B74" s="6"/>
      <c r="C74" s="7"/>
      <c r="D74" s="29">
        <f>'MOC-berth'!AN74</f>
        <v>504403.89500000002</v>
      </c>
      <c r="E74" s="29">
        <f>'MOC-berth'!AO74</f>
        <v>930</v>
      </c>
      <c r="F74" s="29">
        <f>'MOC-berth'!AP74</f>
        <v>4190</v>
      </c>
      <c r="G74" s="29">
        <f>'MOC-berth'!AQ74</f>
        <v>22236.106</v>
      </c>
      <c r="H74" s="29">
        <f>'MOC-ancho'!U74</f>
        <v>0</v>
      </c>
      <c r="I74" s="29">
        <f>'MOC-ancho'!V74</f>
        <v>0</v>
      </c>
      <c r="J74" s="29">
        <f>'MOC-ancho'!W74</f>
        <v>0</v>
      </c>
      <c r="K74" s="29">
        <f>'MOC-ancho'!X74</f>
        <v>300</v>
      </c>
      <c r="L74" s="29">
        <f t="shared" ref="L74:L78" si="16">SUM(D74:K74)</f>
        <v>532060.00100000005</v>
      </c>
      <c r="N74" s="58"/>
      <c r="O74" s="58"/>
      <c r="P74" s="58"/>
      <c r="Q74" s="58"/>
      <c r="R74" s="58"/>
    </row>
    <row r="75" spans="1:18" ht="15.75" x14ac:dyDescent="0.25">
      <c r="A75" s="10" t="s">
        <v>21</v>
      </c>
      <c r="B75" s="6"/>
      <c r="C75" s="7"/>
      <c r="D75" s="29">
        <f>'MOC-berth'!AN75</f>
        <v>3001.1</v>
      </c>
      <c r="E75" s="29">
        <f>'MOC-berth'!AO75</f>
        <v>0</v>
      </c>
      <c r="F75" s="29">
        <f>'MOC-berth'!AP75</f>
        <v>8400</v>
      </c>
      <c r="G75" s="29">
        <f>'MOC-berth'!AQ75</f>
        <v>43217.608999999997</v>
      </c>
      <c r="H75" s="29">
        <f>'MOC-ancho'!U75</f>
        <v>1600</v>
      </c>
      <c r="I75" s="29">
        <f>'MOC-ancho'!V75</f>
        <v>0</v>
      </c>
      <c r="J75" s="29">
        <f>'MOC-ancho'!W75</f>
        <v>0</v>
      </c>
      <c r="K75" s="29">
        <f>'MOC-ancho'!X75</f>
        <v>0</v>
      </c>
      <c r="L75" s="29">
        <f t="shared" si="16"/>
        <v>56218.708999999995</v>
      </c>
      <c r="N75" s="57"/>
      <c r="O75" s="57"/>
      <c r="P75" s="57"/>
      <c r="Q75" s="57"/>
      <c r="R75" s="57"/>
    </row>
    <row r="76" spans="1:18" ht="15.75" x14ac:dyDescent="0.25">
      <c r="A76" s="10" t="s">
        <v>26</v>
      </c>
      <c r="B76" s="6"/>
      <c r="C76" s="7"/>
      <c r="D76" s="29">
        <f>'MOC-berth'!AN76</f>
        <v>1462293</v>
      </c>
      <c r="E76" s="29">
        <f>'MOC-berth'!AO76</f>
        <v>432</v>
      </c>
      <c r="F76" s="29">
        <f>'MOC-berth'!AP76</f>
        <v>0</v>
      </c>
      <c r="G76" s="29">
        <f>'MOC-berth'!AQ76</f>
        <v>12558.718000000001</v>
      </c>
      <c r="H76" s="29">
        <f>'MOC-ancho'!U76</f>
        <v>0</v>
      </c>
      <c r="I76" s="29">
        <f>'MOC-ancho'!V76</f>
        <v>0</v>
      </c>
      <c r="J76" s="29">
        <f>'MOC-ancho'!W76</f>
        <v>0</v>
      </c>
      <c r="K76" s="29">
        <f>'MOC-ancho'!X76</f>
        <v>0</v>
      </c>
      <c r="L76" s="29">
        <f t="shared" si="16"/>
        <v>1475283.7180000001</v>
      </c>
      <c r="N76" s="57"/>
      <c r="O76" s="57"/>
      <c r="P76" s="57"/>
      <c r="Q76" s="57"/>
      <c r="R76" s="57"/>
    </row>
    <row r="77" spans="1:18" x14ac:dyDescent="0.2">
      <c r="A77" s="10" t="s">
        <v>23</v>
      </c>
      <c r="B77" s="6"/>
      <c r="C77" s="7"/>
      <c r="D77" s="29">
        <f>'MOC-berth'!AN77</f>
        <v>0</v>
      </c>
      <c r="E77" s="29">
        <f>'MOC-berth'!AO77</f>
        <v>0</v>
      </c>
      <c r="F77" s="29">
        <f>'MOC-berth'!AP77</f>
        <v>0</v>
      </c>
      <c r="G77" s="29">
        <f>'MOC-berth'!AQ77</f>
        <v>0</v>
      </c>
      <c r="H77" s="29">
        <f>'MOC-ancho'!U77</f>
        <v>0</v>
      </c>
      <c r="I77" s="29">
        <f>'MOC-ancho'!V77</f>
        <v>0</v>
      </c>
      <c r="J77" s="29">
        <f>'MOC-ancho'!W77</f>
        <v>0</v>
      </c>
      <c r="K77" s="29">
        <f>'MOC-ancho'!X77</f>
        <v>0</v>
      </c>
      <c r="L77" s="29">
        <f t="shared" si="16"/>
        <v>0</v>
      </c>
    </row>
    <row r="78" spans="1:18" x14ac:dyDescent="0.2">
      <c r="A78" s="10" t="s">
        <v>27</v>
      </c>
      <c r="B78" s="6"/>
      <c r="C78" s="7"/>
      <c r="D78" s="29">
        <f>'MOC-berth'!AN78</f>
        <v>0</v>
      </c>
      <c r="E78" s="29">
        <f>'MOC-berth'!AO78</f>
        <v>0</v>
      </c>
      <c r="F78" s="29">
        <f>'MOC-berth'!AP78</f>
        <v>0</v>
      </c>
      <c r="G78" s="29">
        <f>'MOC-berth'!AQ78</f>
        <v>0</v>
      </c>
      <c r="H78" s="29">
        <f>'MOC-ancho'!U78</f>
        <v>0</v>
      </c>
      <c r="I78" s="29">
        <f>'MOC-ancho'!V78</f>
        <v>0</v>
      </c>
      <c r="J78" s="29">
        <f>'MOC-ancho'!W78</f>
        <v>0</v>
      </c>
      <c r="K78" s="29">
        <f>'MOC-ancho'!X78</f>
        <v>0</v>
      </c>
      <c r="L78" s="29">
        <f t="shared" si="16"/>
        <v>0</v>
      </c>
    </row>
    <row r="79" spans="1:18" x14ac:dyDescent="0.2">
      <c r="A79" s="10"/>
      <c r="B79" s="6"/>
      <c r="C79" s="7"/>
      <c r="D79" s="29"/>
      <c r="E79" s="29"/>
      <c r="F79" s="29"/>
      <c r="G79" s="29"/>
      <c r="H79" s="29"/>
      <c r="I79" s="29"/>
      <c r="J79" s="29"/>
      <c r="K79" s="29"/>
      <c r="L79" s="29"/>
    </row>
    <row r="80" spans="1:18" ht="15.75" x14ac:dyDescent="0.25">
      <c r="A80" s="19" t="s">
        <v>28</v>
      </c>
      <c r="B80" s="20"/>
      <c r="C80" s="21"/>
      <c r="D80" s="29">
        <f>'MOC-berth'!AN80</f>
        <v>1812218.49</v>
      </c>
      <c r="E80" s="29">
        <f>'MOC-berth'!AO80</f>
        <v>2760</v>
      </c>
      <c r="F80" s="29">
        <f>'MOC-berth'!AP80</f>
        <v>32297.238000000001</v>
      </c>
      <c r="G80" s="29">
        <f>'MOC-berth'!AQ80</f>
        <v>1454610.676</v>
      </c>
      <c r="H80" s="29">
        <f>'MOC-ancho'!U80</f>
        <v>0</v>
      </c>
      <c r="I80" s="29">
        <f>'MOC-ancho'!V80</f>
        <v>0</v>
      </c>
      <c r="J80" s="29">
        <f>'MOC-ancho'!W80</f>
        <v>0</v>
      </c>
      <c r="K80" s="29">
        <f>'MOC-ancho'!X80</f>
        <v>125677.16499999999</v>
      </c>
      <c r="L80" s="29">
        <f t="shared" ref="L80" si="17">+L82+L90</f>
        <v>3427563.5690000001</v>
      </c>
    </row>
    <row r="81" spans="1:12" x14ac:dyDescent="0.2">
      <c r="A81" s="8"/>
      <c r="B81" s="9"/>
      <c r="C81" s="7"/>
      <c r="D81" s="29"/>
      <c r="E81" s="29"/>
      <c r="F81" s="29"/>
      <c r="G81" s="29"/>
      <c r="H81" s="29"/>
      <c r="I81" s="29"/>
      <c r="J81" s="29"/>
      <c r="K81" s="29"/>
      <c r="L81" s="29"/>
    </row>
    <row r="82" spans="1:12" ht="15.75" x14ac:dyDescent="0.25">
      <c r="A82" s="19" t="s">
        <v>29</v>
      </c>
      <c r="B82" s="20"/>
      <c r="C82" s="21"/>
      <c r="D82" s="29">
        <f>'MOC-berth'!AN82</f>
        <v>1808708.49</v>
      </c>
      <c r="E82" s="29">
        <f>'MOC-berth'!AO82</f>
        <v>2760</v>
      </c>
      <c r="F82" s="29">
        <f>'MOC-berth'!AP82</f>
        <v>0</v>
      </c>
      <c r="G82" s="29">
        <f>'MOC-berth'!AQ82</f>
        <v>1254980.5529999998</v>
      </c>
      <c r="H82" s="29">
        <f>'MOC-ancho'!U82</f>
        <v>0</v>
      </c>
      <c r="I82" s="29">
        <f>'MOC-ancho'!V82</f>
        <v>0</v>
      </c>
      <c r="J82" s="29">
        <f>'MOC-ancho'!W82</f>
        <v>0</v>
      </c>
      <c r="K82" s="29">
        <f>'MOC-ancho'!X82</f>
        <v>122877.16499999999</v>
      </c>
      <c r="L82" s="29">
        <f t="shared" ref="L82" si="18">SUM(L83:L88)</f>
        <v>3189326.2080000001</v>
      </c>
    </row>
    <row r="83" spans="1:12" x14ac:dyDescent="0.2">
      <c r="A83" s="10" t="s">
        <v>19</v>
      </c>
      <c r="B83" s="6"/>
      <c r="C83" s="7"/>
      <c r="D83" s="29">
        <f>'MOC-berth'!AN83</f>
        <v>977132.17500000005</v>
      </c>
      <c r="E83" s="29">
        <f>'MOC-berth'!AO83</f>
        <v>2760</v>
      </c>
      <c r="F83" s="29">
        <f>'MOC-berth'!AP83</f>
        <v>0</v>
      </c>
      <c r="G83" s="29">
        <f>'MOC-berth'!AQ83</f>
        <v>188405.67600000001</v>
      </c>
      <c r="H83" s="29">
        <f>'MOC-ancho'!U83</f>
        <v>0</v>
      </c>
      <c r="I83" s="29">
        <f>'MOC-ancho'!V83</f>
        <v>0</v>
      </c>
      <c r="J83" s="29">
        <f>'MOC-ancho'!W83</f>
        <v>0</v>
      </c>
      <c r="K83" s="29">
        <f>'MOC-ancho'!X83</f>
        <v>3019.05</v>
      </c>
      <c r="L83" s="29">
        <f>SUM(D83:K83)</f>
        <v>1171316.9010000001</v>
      </c>
    </row>
    <row r="84" spans="1:12" x14ac:dyDescent="0.2">
      <c r="A84" s="10" t="s">
        <v>20</v>
      </c>
      <c r="B84" s="6"/>
      <c r="C84" s="7"/>
      <c r="D84" s="29">
        <f>'MOC-berth'!AN84</f>
        <v>546240.81499999994</v>
      </c>
      <c r="E84" s="29">
        <f>'MOC-berth'!AO84</f>
        <v>0</v>
      </c>
      <c r="F84" s="29">
        <f>'MOC-berth'!AP84</f>
        <v>0</v>
      </c>
      <c r="G84" s="29">
        <f>'MOC-berth'!AQ84</f>
        <v>369839.86199999996</v>
      </c>
      <c r="H84" s="29">
        <f>'MOC-ancho'!U84</f>
        <v>0</v>
      </c>
      <c r="I84" s="29">
        <f>'MOC-ancho'!V84</f>
        <v>0</v>
      </c>
      <c r="J84" s="29">
        <f>'MOC-ancho'!W84</f>
        <v>0</v>
      </c>
      <c r="K84" s="29">
        <f>'MOC-ancho'!X84</f>
        <v>119858.11499999999</v>
      </c>
      <c r="L84" s="29">
        <f t="shared" ref="L84:L88" si="19">SUM(D84:K84)</f>
        <v>1035938.7919999999</v>
      </c>
    </row>
    <row r="85" spans="1:12" x14ac:dyDescent="0.2">
      <c r="A85" s="22" t="s">
        <v>21</v>
      </c>
      <c r="B85" s="23"/>
      <c r="C85" s="24"/>
      <c r="D85" s="29">
        <f>'MOC-berth'!AN85</f>
        <v>284219.5</v>
      </c>
      <c r="E85" s="29">
        <f>'MOC-berth'!AO85</f>
        <v>0</v>
      </c>
      <c r="F85" s="29">
        <f>'MOC-berth'!AP85</f>
        <v>0</v>
      </c>
      <c r="G85" s="29">
        <f>'MOC-berth'!AQ85</f>
        <v>696735.01500000001</v>
      </c>
      <c r="H85" s="29">
        <f>'MOC-ancho'!U85</f>
        <v>0</v>
      </c>
      <c r="I85" s="29">
        <f>'MOC-ancho'!V85</f>
        <v>0</v>
      </c>
      <c r="J85" s="29">
        <f>'MOC-ancho'!W85</f>
        <v>0</v>
      </c>
      <c r="K85" s="29">
        <f>'MOC-ancho'!X85</f>
        <v>0</v>
      </c>
      <c r="L85" s="29">
        <f t="shared" si="19"/>
        <v>980954.51500000001</v>
      </c>
    </row>
    <row r="86" spans="1:12" x14ac:dyDescent="0.2">
      <c r="A86" s="10" t="s">
        <v>26</v>
      </c>
      <c r="B86" s="6"/>
      <c r="C86" s="7"/>
      <c r="D86" s="29">
        <f>'MOC-berth'!AN86</f>
        <v>1116</v>
      </c>
      <c r="E86" s="29">
        <f>'MOC-berth'!AO86</f>
        <v>0</v>
      </c>
      <c r="F86" s="29">
        <f>'MOC-berth'!AP86</f>
        <v>0</v>
      </c>
      <c r="G86" s="29">
        <f>'MOC-berth'!AQ86</f>
        <v>0</v>
      </c>
      <c r="H86" s="29">
        <f>'MOC-ancho'!U86</f>
        <v>0</v>
      </c>
      <c r="I86" s="29">
        <f>'MOC-ancho'!V86</f>
        <v>0</v>
      </c>
      <c r="J86" s="29">
        <f>'MOC-ancho'!W86</f>
        <v>0</v>
      </c>
      <c r="K86" s="29">
        <f>'MOC-ancho'!X86</f>
        <v>0</v>
      </c>
      <c r="L86" s="29">
        <f t="shared" si="19"/>
        <v>1116</v>
      </c>
    </row>
    <row r="87" spans="1:12" x14ac:dyDescent="0.2">
      <c r="A87" s="10" t="s">
        <v>23</v>
      </c>
      <c r="B87" s="6"/>
      <c r="C87" s="7"/>
      <c r="D87" s="29">
        <f>'MOC-berth'!AN87</f>
        <v>0</v>
      </c>
      <c r="E87" s="29">
        <f>'MOC-berth'!AO87</f>
        <v>0</v>
      </c>
      <c r="F87" s="29">
        <f>'MOC-berth'!AP87</f>
        <v>0</v>
      </c>
      <c r="G87" s="29">
        <f>'MOC-berth'!AQ87</f>
        <v>0</v>
      </c>
      <c r="H87" s="29">
        <f>'MOC-ancho'!U87</f>
        <v>0</v>
      </c>
      <c r="I87" s="29">
        <f>'MOC-ancho'!V87</f>
        <v>0</v>
      </c>
      <c r="J87" s="29">
        <f>'MOC-ancho'!W87</f>
        <v>0</v>
      </c>
      <c r="K87" s="29">
        <f>'MOC-ancho'!X87</f>
        <v>0</v>
      </c>
      <c r="L87" s="29">
        <f t="shared" si="19"/>
        <v>0</v>
      </c>
    </row>
    <row r="88" spans="1:12" x14ac:dyDescent="0.2">
      <c r="A88" s="10" t="s">
        <v>24</v>
      </c>
      <c r="B88" s="6"/>
      <c r="C88" s="7"/>
      <c r="D88" s="29">
        <f>'MOC-berth'!AN88</f>
        <v>0</v>
      </c>
      <c r="E88" s="29">
        <f>'MOC-berth'!AO88</f>
        <v>0</v>
      </c>
      <c r="F88" s="29">
        <f>'MOC-berth'!AP88</f>
        <v>0</v>
      </c>
      <c r="G88" s="29">
        <f>'MOC-berth'!AQ88</f>
        <v>0</v>
      </c>
      <c r="H88" s="29">
        <f>'MOC-ancho'!U88</f>
        <v>0</v>
      </c>
      <c r="I88" s="29">
        <f>'MOC-ancho'!V88</f>
        <v>0</v>
      </c>
      <c r="J88" s="29">
        <f>'MOC-ancho'!W88</f>
        <v>0</v>
      </c>
      <c r="K88" s="29">
        <f>'MOC-ancho'!X88</f>
        <v>0</v>
      </c>
      <c r="L88" s="29">
        <f t="shared" si="19"/>
        <v>0</v>
      </c>
    </row>
    <row r="89" spans="1:12" x14ac:dyDescent="0.2">
      <c r="A89" s="8"/>
      <c r="B89" s="9"/>
      <c r="C89" s="7"/>
      <c r="D89" s="29"/>
      <c r="E89" s="29"/>
      <c r="F89" s="29"/>
      <c r="G89" s="29"/>
      <c r="H89" s="29"/>
      <c r="I89" s="29"/>
      <c r="J89" s="29"/>
      <c r="K89" s="29"/>
      <c r="L89" s="29"/>
    </row>
    <row r="90" spans="1:12" ht="15.75" x14ac:dyDescent="0.25">
      <c r="A90" s="19" t="s">
        <v>30</v>
      </c>
      <c r="B90" s="20"/>
      <c r="C90" s="21"/>
      <c r="D90" s="29">
        <f>'MOC-berth'!AN90</f>
        <v>3510</v>
      </c>
      <c r="E90" s="29">
        <f>'MOC-berth'!AO90</f>
        <v>0</v>
      </c>
      <c r="F90" s="29">
        <f>'MOC-berth'!AP90</f>
        <v>32297.238000000001</v>
      </c>
      <c r="G90" s="29">
        <f>'MOC-berth'!AQ90</f>
        <v>199630.12300000002</v>
      </c>
      <c r="H90" s="29">
        <f>'MOC-ancho'!U90</f>
        <v>0</v>
      </c>
      <c r="I90" s="29">
        <f>'MOC-ancho'!V90</f>
        <v>0</v>
      </c>
      <c r="J90" s="29">
        <f>'MOC-ancho'!W90</f>
        <v>0</v>
      </c>
      <c r="K90" s="29">
        <f>'MOC-ancho'!X90</f>
        <v>2800</v>
      </c>
      <c r="L90" s="29">
        <f t="shared" ref="L90" si="20">SUM(L91:L96)</f>
        <v>238237.36100000003</v>
      </c>
    </row>
    <row r="91" spans="1:12" x14ac:dyDescent="0.2">
      <c r="A91" s="10" t="s">
        <v>19</v>
      </c>
      <c r="B91" s="6"/>
      <c r="C91" s="7"/>
      <c r="D91" s="29">
        <f>'MOC-berth'!AN91</f>
        <v>0</v>
      </c>
      <c r="E91" s="29">
        <f>'MOC-berth'!AO91</f>
        <v>0</v>
      </c>
      <c r="F91" s="29">
        <f>'MOC-berth'!AP91</f>
        <v>0</v>
      </c>
      <c r="G91" s="29">
        <f>'MOC-berth'!AQ91</f>
        <v>0</v>
      </c>
      <c r="H91" s="29">
        <f>'MOC-ancho'!U91</f>
        <v>0</v>
      </c>
      <c r="I91" s="29">
        <f>'MOC-ancho'!V91</f>
        <v>0</v>
      </c>
      <c r="J91" s="29">
        <f>'MOC-ancho'!W91</f>
        <v>0</v>
      </c>
      <c r="K91" s="29">
        <f>'MOC-ancho'!X91</f>
        <v>2800</v>
      </c>
      <c r="L91" s="29">
        <f>SUM(D91:K91)</f>
        <v>2800</v>
      </c>
    </row>
    <row r="92" spans="1:12" x14ac:dyDescent="0.2">
      <c r="A92" s="10" t="s">
        <v>31</v>
      </c>
      <c r="B92" s="6"/>
      <c r="C92" s="7"/>
      <c r="D92" s="29">
        <f>'MOC-berth'!AN92</f>
        <v>0</v>
      </c>
      <c r="E92" s="29">
        <f>'MOC-berth'!AO92</f>
        <v>0</v>
      </c>
      <c r="F92" s="29">
        <f>'MOC-berth'!AP92</f>
        <v>300</v>
      </c>
      <c r="G92" s="29">
        <f>'MOC-berth'!AQ92</f>
        <v>178242.98200000002</v>
      </c>
      <c r="H92" s="29">
        <f>'MOC-ancho'!U92</f>
        <v>0</v>
      </c>
      <c r="I92" s="29">
        <f>'MOC-ancho'!V92</f>
        <v>0</v>
      </c>
      <c r="J92" s="29">
        <f>'MOC-ancho'!W92</f>
        <v>0</v>
      </c>
      <c r="K92" s="29">
        <f>'MOC-ancho'!X92</f>
        <v>0</v>
      </c>
      <c r="L92" s="29">
        <f t="shared" ref="L92:L96" si="21">SUM(D92:K92)</f>
        <v>178542.98200000002</v>
      </c>
    </row>
    <row r="93" spans="1:12" x14ac:dyDescent="0.2">
      <c r="A93" s="10" t="s">
        <v>21</v>
      </c>
      <c r="B93" s="6"/>
      <c r="C93" s="7"/>
      <c r="D93" s="29">
        <f>'MOC-berth'!AN93</f>
        <v>0</v>
      </c>
      <c r="E93" s="29">
        <f>'MOC-berth'!AO93</f>
        <v>0</v>
      </c>
      <c r="F93" s="29">
        <f>'MOC-berth'!AP93</f>
        <v>31997.238000000001</v>
      </c>
      <c r="G93" s="29">
        <f>'MOC-berth'!AQ93</f>
        <v>21387.141</v>
      </c>
      <c r="H93" s="29">
        <f>'MOC-ancho'!U93</f>
        <v>0</v>
      </c>
      <c r="I93" s="29">
        <f>'MOC-ancho'!V93</f>
        <v>0</v>
      </c>
      <c r="J93" s="29">
        <f>'MOC-ancho'!W93</f>
        <v>0</v>
      </c>
      <c r="K93" s="29">
        <f>'MOC-ancho'!X93</f>
        <v>0</v>
      </c>
      <c r="L93" s="29">
        <f t="shared" si="21"/>
        <v>53384.379000000001</v>
      </c>
    </row>
    <row r="94" spans="1:12" x14ac:dyDescent="0.2">
      <c r="A94" s="10" t="s">
        <v>26</v>
      </c>
      <c r="B94" s="6"/>
      <c r="C94" s="7"/>
      <c r="D94" s="29">
        <f>'MOC-berth'!AN94</f>
        <v>3510</v>
      </c>
      <c r="E94" s="29">
        <f>'MOC-berth'!AO94</f>
        <v>0</v>
      </c>
      <c r="F94" s="29">
        <f>'MOC-berth'!AP94</f>
        <v>0</v>
      </c>
      <c r="G94" s="29">
        <f>'MOC-berth'!AQ94</f>
        <v>0</v>
      </c>
      <c r="H94" s="29">
        <f>'MOC-ancho'!U94</f>
        <v>0</v>
      </c>
      <c r="I94" s="29">
        <f>'MOC-ancho'!V94</f>
        <v>0</v>
      </c>
      <c r="J94" s="29">
        <f>'MOC-ancho'!W94</f>
        <v>0</v>
      </c>
      <c r="K94" s="29">
        <f>'MOC-ancho'!X94</f>
        <v>0</v>
      </c>
      <c r="L94" s="29">
        <f t="shared" si="21"/>
        <v>3510</v>
      </c>
    </row>
    <row r="95" spans="1:12" x14ac:dyDescent="0.2">
      <c r="A95" s="10" t="s">
        <v>32</v>
      </c>
      <c r="B95" s="6"/>
      <c r="C95" s="7"/>
      <c r="D95" s="29">
        <f>'MOC-berth'!AN95</f>
        <v>0</v>
      </c>
      <c r="E95" s="29">
        <f>'MOC-berth'!AO95</f>
        <v>0</v>
      </c>
      <c r="F95" s="29">
        <f>'MOC-berth'!AP95</f>
        <v>0</v>
      </c>
      <c r="G95" s="29">
        <f>'MOC-berth'!AQ95</f>
        <v>0</v>
      </c>
      <c r="H95" s="29">
        <f>'MOC-ancho'!U95</f>
        <v>0</v>
      </c>
      <c r="I95" s="29">
        <f>'MOC-ancho'!V95</f>
        <v>0</v>
      </c>
      <c r="J95" s="29">
        <f>'MOC-ancho'!W95</f>
        <v>0</v>
      </c>
      <c r="K95" s="29">
        <f>'MOC-ancho'!X95</f>
        <v>0</v>
      </c>
      <c r="L95" s="29">
        <f t="shared" si="21"/>
        <v>0</v>
      </c>
    </row>
    <row r="96" spans="1:12" x14ac:dyDescent="0.2">
      <c r="A96" s="10" t="s">
        <v>24</v>
      </c>
      <c r="B96" s="6"/>
      <c r="C96" s="7"/>
      <c r="D96" s="29">
        <f>'MOC-berth'!AN96</f>
        <v>0</v>
      </c>
      <c r="E96" s="29">
        <f>'MOC-berth'!AO96</f>
        <v>0</v>
      </c>
      <c r="F96" s="29">
        <f>'MOC-berth'!AP96</f>
        <v>0</v>
      </c>
      <c r="G96" s="29">
        <f>'MOC-berth'!AQ96</f>
        <v>0</v>
      </c>
      <c r="H96" s="29">
        <f>'MOC-ancho'!U96</f>
        <v>0</v>
      </c>
      <c r="I96" s="29">
        <f>'MOC-ancho'!V96</f>
        <v>0</v>
      </c>
      <c r="J96" s="29">
        <f>'MOC-ancho'!W96</f>
        <v>0</v>
      </c>
      <c r="K96" s="29">
        <f>'MOC-ancho'!X96</f>
        <v>0</v>
      </c>
      <c r="L96" s="29">
        <f t="shared" si="21"/>
        <v>0</v>
      </c>
    </row>
    <row r="97" spans="1:12" x14ac:dyDescent="0.2">
      <c r="A97" s="8"/>
      <c r="B97" s="9"/>
      <c r="C97" s="7"/>
      <c r="D97" s="29"/>
      <c r="E97" s="29"/>
      <c r="F97" s="29"/>
      <c r="G97" s="29"/>
      <c r="H97" s="29"/>
      <c r="I97" s="29"/>
      <c r="J97" s="29"/>
      <c r="K97" s="29"/>
      <c r="L97" s="29"/>
    </row>
    <row r="98" spans="1:12" ht="15.75" x14ac:dyDescent="0.25">
      <c r="A98" s="5" t="s">
        <v>33</v>
      </c>
      <c r="B98" s="17"/>
      <c r="C98" s="18"/>
      <c r="D98" s="29">
        <f>'MOC-berth'!AN98</f>
        <v>921416</v>
      </c>
      <c r="E98" s="29">
        <f>'MOC-berth'!AO98</f>
        <v>1293180</v>
      </c>
      <c r="F98" s="29">
        <f>'MOC-berth'!AP98</f>
        <v>94798</v>
      </c>
      <c r="G98" s="29">
        <f>'MOC-berth'!AQ98</f>
        <v>0</v>
      </c>
      <c r="H98" s="29">
        <f>'MOC-ancho'!U98</f>
        <v>0</v>
      </c>
      <c r="I98" s="29">
        <f>'MOC-ancho'!V98</f>
        <v>94</v>
      </c>
      <c r="J98" s="29">
        <f>'MOC-ancho'!W98</f>
        <v>0</v>
      </c>
      <c r="K98" s="29">
        <f>'MOC-ancho'!X98</f>
        <v>0</v>
      </c>
      <c r="L98" s="29">
        <f>+L99+L104</f>
        <v>2309488</v>
      </c>
    </row>
    <row r="99" spans="1:12" ht="15.75" x14ac:dyDescent="0.25">
      <c r="A99" s="5" t="s">
        <v>34</v>
      </c>
      <c r="B99" s="17" t="s">
        <v>53</v>
      </c>
      <c r="C99" s="18"/>
      <c r="D99" s="29">
        <f>'MOC-berth'!AN99</f>
        <v>464962</v>
      </c>
      <c r="E99" s="29">
        <f>'MOC-berth'!AO99</f>
        <v>657394</v>
      </c>
      <c r="F99" s="29">
        <f>'MOC-berth'!AP99</f>
        <v>41692</v>
      </c>
      <c r="G99" s="29">
        <f>'MOC-berth'!AQ99</f>
        <v>0</v>
      </c>
      <c r="H99" s="29">
        <f>'MOC-ancho'!U99</f>
        <v>0</v>
      </c>
      <c r="I99" s="29">
        <f>'MOC-ancho'!V99</f>
        <v>47</v>
      </c>
      <c r="J99" s="29">
        <f>'MOC-ancho'!W99</f>
        <v>0</v>
      </c>
      <c r="K99" s="29">
        <f>'MOC-ancho'!X99</f>
        <v>0</v>
      </c>
      <c r="L99" s="29">
        <f t="shared" ref="L99" si="22">SUM(L100:L102)</f>
        <v>1164095</v>
      </c>
    </row>
    <row r="100" spans="1:12" x14ac:dyDescent="0.2">
      <c r="A100" s="10" t="s">
        <v>55</v>
      </c>
      <c r="B100" s="6"/>
      <c r="C100" s="7"/>
      <c r="D100" s="29">
        <f>'MOC-berth'!AN100</f>
        <v>464962</v>
      </c>
      <c r="E100" s="29">
        <f>'MOC-berth'!AO100</f>
        <v>657394</v>
      </c>
      <c r="F100" s="29">
        <f>'MOC-berth'!AP100</f>
        <v>41692</v>
      </c>
      <c r="G100" s="29">
        <f>'MOC-berth'!AQ100</f>
        <v>0</v>
      </c>
      <c r="H100" s="29">
        <f>'MOC-ancho'!U100</f>
        <v>0</v>
      </c>
      <c r="I100" s="29">
        <f>'MOC-ancho'!V100</f>
        <v>0</v>
      </c>
      <c r="J100" s="29">
        <f>'MOC-ancho'!W100</f>
        <v>0</v>
      </c>
      <c r="K100" s="29">
        <f>'MOC-ancho'!X100</f>
        <v>0</v>
      </c>
      <c r="L100" s="29">
        <f t="shared" ref="L100:L102" si="23">SUM(D100:K100)</f>
        <v>1164048</v>
      </c>
    </row>
    <row r="101" spans="1:12" x14ac:dyDescent="0.2">
      <c r="A101" s="22" t="s">
        <v>56</v>
      </c>
      <c r="B101" s="23"/>
      <c r="C101" s="24"/>
      <c r="D101" s="29">
        <f>'MOC-berth'!AN101</f>
        <v>0</v>
      </c>
      <c r="E101" s="29">
        <f>'MOC-berth'!AO101</f>
        <v>0</v>
      </c>
      <c r="F101" s="29">
        <f>'MOC-berth'!AP101</f>
        <v>0</v>
      </c>
      <c r="G101" s="29">
        <f>'MOC-berth'!AQ101</f>
        <v>0</v>
      </c>
      <c r="H101" s="29">
        <f>'MOC-ancho'!U101</f>
        <v>0</v>
      </c>
      <c r="I101" s="29">
        <f>'MOC-ancho'!V101</f>
        <v>0</v>
      </c>
      <c r="J101" s="29">
        <f>'MOC-ancho'!W101</f>
        <v>0</v>
      </c>
      <c r="K101" s="29">
        <f>'MOC-ancho'!X101</f>
        <v>0</v>
      </c>
      <c r="L101" s="29">
        <f t="shared" si="23"/>
        <v>0</v>
      </c>
    </row>
    <row r="102" spans="1:12" x14ac:dyDescent="0.2">
      <c r="A102" s="22" t="s">
        <v>35</v>
      </c>
      <c r="B102" s="23"/>
      <c r="C102" s="24"/>
      <c r="D102" s="29">
        <f>'MOC-berth'!AN102</f>
        <v>0</v>
      </c>
      <c r="E102" s="29">
        <f>'MOC-berth'!AO102</f>
        <v>0</v>
      </c>
      <c r="F102" s="29">
        <f>'MOC-berth'!AP102</f>
        <v>0</v>
      </c>
      <c r="G102" s="29">
        <f>'MOC-berth'!AQ102</f>
        <v>0</v>
      </c>
      <c r="H102" s="29">
        <f>'MOC-ancho'!U102</f>
        <v>0</v>
      </c>
      <c r="I102" s="29">
        <f>'MOC-ancho'!V102</f>
        <v>47</v>
      </c>
      <c r="J102" s="29">
        <f>'MOC-ancho'!W102</f>
        <v>0</v>
      </c>
      <c r="K102" s="29">
        <f>'MOC-ancho'!X102</f>
        <v>0</v>
      </c>
      <c r="L102" s="29">
        <f t="shared" si="23"/>
        <v>47</v>
      </c>
    </row>
    <row r="103" spans="1:12" ht="15.75" x14ac:dyDescent="0.25">
      <c r="A103" s="5"/>
      <c r="B103" s="17"/>
      <c r="C103" s="18"/>
      <c r="D103" s="29"/>
      <c r="E103" s="29"/>
      <c r="F103" s="29"/>
      <c r="G103" s="29"/>
      <c r="H103" s="29"/>
      <c r="I103" s="29"/>
      <c r="J103" s="29"/>
      <c r="K103" s="29"/>
      <c r="L103" s="29"/>
    </row>
    <row r="104" spans="1:12" ht="15.75" x14ac:dyDescent="0.25">
      <c r="A104" s="19" t="s">
        <v>36</v>
      </c>
      <c r="B104" s="20" t="s">
        <v>54</v>
      </c>
      <c r="C104" s="21"/>
      <c r="D104" s="29">
        <f>'MOC-berth'!AN104</f>
        <v>456454</v>
      </c>
      <c r="E104" s="29">
        <f>'MOC-berth'!AO104</f>
        <v>635786</v>
      </c>
      <c r="F104" s="29">
        <f>'MOC-berth'!AP104</f>
        <v>53106</v>
      </c>
      <c r="G104" s="29">
        <f>'MOC-berth'!AQ104</f>
        <v>0</v>
      </c>
      <c r="H104" s="29">
        <f>'MOC-ancho'!U104</f>
        <v>0</v>
      </c>
      <c r="I104" s="29">
        <f>'MOC-ancho'!V104</f>
        <v>47</v>
      </c>
      <c r="J104" s="29">
        <f>'MOC-ancho'!W104</f>
        <v>0</v>
      </c>
      <c r="K104" s="29">
        <f>'MOC-ancho'!X104</f>
        <v>0</v>
      </c>
      <c r="L104" s="29">
        <f t="shared" ref="L104" si="24">SUM(L105:L107)</f>
        <v>1145393</v>
      </c>
    </row>
    <row r="105" spans="1:12" x14ac:dyDescent="0.2">
      <c r="A105" s="10" t="s">
        <v>55</v>
      </c>
      <c r="B105" s="6"/>
      <c r="C105" s="7"/>
      <c r="D105" s="29">
        <f>'MOC-berth'!AN105</f>
        <v>456454</v>
      </c>
      <c r="E105" s="29">
        <f>'MOC-berth'!AO105</f>
        <v>635786</v>
      </c>
      <c r="F105" s="29">
        <f>'MOC-berth'!AP105</f>
        <v>53106</v>
      </c>
      <c r="G105" s="29">
        <f>'MOC-berth'!AQ105</f>
        <v>0</v>
      </c>
      <c r="H105" s="29">
        <f>'MOC-ancho'!U105</f>
        <v>0</v>
      </c>
      <c r="I105" s="29">
        <f>'MOC-ancho'!V105</f>
        <v>0</v>
      </c>
      <c r="J105" s="29">
        <f>'MOC-ancho'!W105</f>
        <v>0</v>
      </c>
      <c r="K105" s="29">
        <f>'MOC-ancho'!X105</f>
        <v>0</v>
      </c>
      <c r="L105" s="29">
        <f t="shared" ref="L105:L107" si="25">SUM(D105:K105)</f>
        <v>1145346</v>
      </c>
    </row>
    <row r="106" spans="1:12" x14ac:dyDescent="0.2">
      <c r="A106" s="22" t="s">
        <v>56</v>
      </c>
      <c r="B106" s="23"/>
      <c r="C106" s="24"/>
      <c r="D106" s="29">
        <f>'MOC-berth'!AN106</f>
        <v>0</v>
      </c>
      <c r="E106" s="29">
        <f>'MOC-berth'!AO106</f>
        <v>0</v>
      </c>
      <c r="F106" s="29">
        <f>'MOC-berth'!AP106</f>
        <v>0</v>
      </c>
      <c r="G106" s="29">
        <f>'MOC-berth'!AQ106</f>
        <v>0</v>
      </c>
      <c r="H106" s="29">
        <f>'MOC-ancho'!U106</f>
        <v>0</v>
      </c>
      <c r="I106" s="29">
        <f>'MOC-ancho'!V106</f>
        <v>0</v>
      </c>
      <c r="J106" s="29">
        <f>'MOC-ancho'!W106</f>
        <v>0</v>
      </c>
      <c r="K106" s="29">
        <f>'MOC-ancho'!X106</f>
        <v>0</v>
      </c>
      <c r="L106" s="29">
        <f t="shared" si="25"/>
        <v>0</v>
      </c>
    </row>
    <row r="107" spans="1:12" x14ac:dyDescent="0.2">
      <c r="A107" s="10" t="s">
        <v>35</v>
      </c>
      <c r="B107" s="6"/>
      <c r="C107" s="7"/>
      <c r="D107" s="29">
        <f>'MOC-berth'!AN107</f>
        <v>0</v>
      </c>
      <c r="E107" s="29">
        <f>'MOC-berth'!AO107</f>
        <v>0</v>
      </c>
      <c r="F107" s="29">
        <f>'MOC-berth'!AP107</f>
        <v>0</v>
      </c>
      <c r="G107" s="29">
        <f>'MOC-berth'!AQ107</f>
        <v>0</v>
      </c>
      <c r="H107" s="29">
        <f>'MOC-ancho'!U107</f>
        <v>0</v>
      </c>
      <c r="I107" s="29">
        <f>'MOC-ancho'!V107</f>
        <v>47</v>
      </c>
      <c r="J107" s="29">
        <f>'MOC-ancho'!W107</f>
        <v>0</v>
      </c>
      <c r="K107" s="29">
        <f>'MOC-ancho'!X107</f>
        <v>0</v>
      </c>
      <c r="L107" s="29">
        <f t="shared" si="25"/>
        <v>47</v>
      </c>
    </row>
    <row r="108" spans="1:12" x14ac:dyDescent="0.2">
      <c r="A108" s="25"/>
      <c r="B108" s="26"/>
      <c r="C108" s="13"/>
      <c r="D108" s="30"/>
      <c r="E108" s="30"/>
      <c r="F108" s="30"/>
      <c r="G108" s="30"/>
      <c r="H108" s="30"/>
      <c r="I108" s="30"/>
      <c r="J108" s="30"/>
      <c r="K108" s="30"/>
      <c r="L108" s="30"/>
    </row>
  </sheetData>
  <mergeCells count="4">
    <mergeCell ref="A6:C7"/>
    <mergeCell ref="D6:G6"/>
    <mergeCell ref="H6:K6"/>
    <mergeCell ref="L6:L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08"/>
  <sheetViews>
    <sheetView zoomScale="85" zoomScaleNormal="85" workbookViewId="0">
      <pane xSplit="3" ySplit="7" topLeftCell="D8" activePane="bottomRight" state="frozen"/>
      <selection activeCell="A2" sqref="A2:XFD2"/>
      <selection pane="topRight" activeCell="A2" sqref="A2:XFD2"/>
      <selection pane="bottomLeft" activeCell="A2" sqref="A2:XFD2"/>
      <selection pane="bottomRight" activeCell="D8" sqref="D8"/>
    </sheetView>
  </sheetViews>
  <sheetFormatPr defaultColWidth="9.140625" defaultRowHeight="15" x14ac:dyDescent="0.2"/>
  <cols>
    <col min="1" max="1" width="2.28515625" style="2" customWidth="1"/>
    <col min="2" max="2" width="4.5703125" style="2" bestFit="1" customWidth="1"/>
    <col min="3" max="3" width="45.42578125" style="2" customWidth="1"/>
    <col min="4" max="4" width="19.140625" style="27" bestFit="1" customWidth="1"/>
    <col min="5" max="5" width="27.140625" style="27" bestFit="1" customWidth="1"/>
    <col min="6" max="6" width="15.42578125" style="27" bestFit="1" customWidth="1"/>
    <col min="7" max="7" width="12.7109375" style="27" bestFit="1" customWidth="1"/>
    <col min="8" max="8" width="19.85546875" style="27" bestFit="1" customWidth="1"/>
    <col min="9" max="9" width="16.42578125" style="27" bestFit="1" customWidth="1"/>
    <col min="10" max="10" width="13.85546875" style="27" bestFit="1" customWidth="1"/>
    <col min="11" max="11" width="17.42578125" style="27" bestFit="1" customWidth="1"/>
    <col min="12" max="12" width="13.140625" style="27" bestFit="1" customWidth="1"/>
    <col min="13" max="13" width="19.28515625" style="27" bestFit="1" customWidth="1"/>
    <col min="14" max="14" width="13.140625" style="27" bestFit="1" customWidth="1"/>
    <col min="15" max="15" width="21" style="27" bestFit="1" customWidth="1"/>
    <col min="16" max="16" width="14.140625" style="27" bestFit="1" customWidth="1"/>
    <col min="17" max="17" width="24.28515625" style="27" bestFit="1" customWidth="1"/>
    <col min="18" max="18" width="13.140625" style="27" bestFit="1" customWidth="1"/>
    <col min="19" max="19" width="15.42578125" style="27" bestFit="1" customWidth="1"/>
    <col min="20" max="30" width="12.7109375" style="27" bestFit="1" customWidth="1"/>
    <col min="31" max="31" width="21.42578125" style="27" bestFit="1" customWidth="1"/>
    <col min="32" max="32" width="22.85546875" style="27" bestFit="1" customWidth="1"/>
    <col min="33" max="36" width="12.7109375" style="27" bestFit="1" customWidth="1"/>
    <col min="37" max="37" width="17.28515625" style="27" bestFit="1" customWidth="1"/>
    <col min="38" max="39" width="9.140625" style="27"/>
    <col min="40" max="41" width="12.7109375" style="27" bestFit="1" customWidth="1"/>
    <col min="42" max="42" width="9.5703125" style="27" bestFit="1" customWidth="1"/>
    <col min="43" max="43" width="12.7109375" style="27" bestFit="1" customWidth="1"/>
    <col min="44" max="44" width="1.7109375" style="27" customWidth="1"/>
    <col min="45" max="45" width="18.140625" style="27" bestFit="1" customWidth="1"/>
    <col min="46" max="16384" width="9.140625" style="2"/>
  </cols>
  <sheetData>
    <row r="1" spans="1:45" ht="15.75" x14ac:dyDescent="0.25">
      <c r="A1" s="1" t="s">
        <v>37</v>
      </c>
    </row>
    <row r="2" spans="1:45" ht="15.75" x14ac:dyDescent="0.25">
      <c r="A2" s="1" t="str">
        <f>'MOC-SUMMARY'!$A$2</f>
        <v>PMO : Misamis Oriental/Cagayan de Oro</v>
      </c>
    </row>
    <row r="3" spans="1:45" ht="15.75" x14ac:dyDescent="0.25">
      <c r="A3" s="3" t="s">
        <v>0</v>
      </c>
    </row>
    <row r="4" spans="1:45" ht="15.75" x14ac:dyDescent="0.25">
      <c r="A4" s="4" t="s">
        <v>60</v>
      </c>
    </row>
    <row r="6" spans="1:45" s="36" customFormat="1" ht="15.75" x14ac:dyDescent="0.25">
      <c r="A6" s="68" t="s">
        <v>1</v>
      </c>
      <c r="B6" s="68"/>
      <c r="C6" s="68"/>
      <c r="D6" s="31" t="s">
        <v>47</v>
      </c>
      <c r="E6" s="31" t="s">
        <v>47</v>
      </c>
      <c r="F6" s="47" t="s">
        <v>47</v>
      </c>
      <c r="G6" s="32" t="s">
        <v>48</v>
      </c>
      <c r="H6" s="32" t="s">
        <v>48</v>
      </c>
      <c r="I6" s="32" t="s">
        <v>48</v>
      </c>
      <c r="J6" s="32" t="s">
        <v>48</v>
      </c>
      <c r="K6" s="49" t="s">
        <v>48</v>
      </c>
      <c r="L6" s="33" t="s">
        <v>49</v>
      </c>
      <c r="M6" s="33" t="s">
        <v>49</v>
      </c>
      <c r="N6" s="33" t="s">
        <v>49</v>
      </c>
      <c r="O6" s="33" t="s">
        <v>49</v>
      </c>
      <c r="P6" s="33" t="s">
        <v>49</v>
      </c>
      <c r="Q6" s="33" t="s">
        <v>49</v>
      </c>
      <c r="R6" s="51" t="s">
        <v>49</v>
      </c>
      <c r="S6" s="34" t="s">
        <v>50</v>
      </c>
      <c r="T6" s="34" t="s">
        <v>50</v>
      </c>
      <c r="U6" s="34" t="s">
        <v>50</v>
      </c>
      <c r="V6" s="34" t="s">
        <v>50</v>
      </c>
      <c r="W6" s="34" t="s">
        <v>50</v>
      </c>
      <c r="X6" s="34" t="s">
        <v>50</v>
      </c>
      <c r="Y6" s="34" t="s">
        <v>50</v>
      </c>
      <c r="Z6" s="34" t="s">
        <v>50</v>
      </c>
      <c r="AA6" s="34" t="s">
        <v>50</v>
      </c>
      <c r="AB6" s="34" t="s">
        <v>50</v>
      </c>
      <c r="AC6" s="34" t="s">
        <v>50</v>
      </c>
      <c r="AD6" s="34" t="s">
        <v>50</v>
      </c>
      <c r="AE6" s="34" t="s">
        <v>50</v>
      </c>
      <c r="AF6" s="34" t="s">
        <v>50</v>
      </c>
      <c r="AG6" s="34" t="s">
        <v>50</v>
      </c>
      <c r="AH6" s="34" t="s">
        <v>50</v>
      </c>
      <c r="AI6" s="34" t="s">
        <v>50</v>
      </c>
      <c r="AJ6" s="53" t="s">
        <v>50</v>
      </c>
      <c r="AK6" s="66" t="s">
        <v>51</v>
      </c>
      <c r="AL6" s="35"/>
      <c r="AM6" s="35"/>
      <c r="AN6" s="35"/>
      <c r="AO6" s="35"/>
      <c r="AP6" s="35"/>
      <c r="AQ6" s="35"/>
      <c r="AR6" s="35"/>
      <c r="AS6" s="35"/>
    </row>
    <row r="7" spans="1:45" s="36" customFormat="1" ht="15.75" x14ac:dyDescent="0.25">
      <c r="A7" s="69"/>
      <c r="B7" s="69"/>
      <c r="C7" s="69"/>
      <c r="D7" s="37" t="s">
        <v>62</v>
      </c>
      <c r="E7" s="37" t="s">
        <v>63</v>
      </c>
      <c r="F7" s="48" t="s">
        <v>43</v>
      </c>
      <c r="G7" s="38" t="s">
        <v>64</v>
      </c>
      <c r="H7" s="38" t="s">
        <v>67</v>
      </c>
      <c r="I7" s="38" t="s">
        <v>68</v>
      </c>
      <c r="J7" s="38" t="s">
        <v>66</v>
      </c>
      <c r="K7" s="50" t="s">
        <v>43</v>
      </c>
      <c r="L7" s="39" t="s">
        <v>69</v>
      </c>
      <c r="M7" s="39" t="s">
        <v>72</v>
      </c>
      <c r="N7" s="39" t="s">
        <v>70</v>
      </c>
      <c r="O7" s="39" t="s">
        <v>73</v>
      </c>
      <c r="P7" s="70" t="s">
        <v>93</v>
      </c>
      <c r="Q7" s="70" t="s">
        <v>94</v>
      </c>
      <c r="R7" s="52" t="s">
        <v>43</v>
      </c>
      <c r="S7" s="40" t="s">
        <v>74</v>
      </c>
      <c r="T7" s="40" t="s">
        <v>75</v>
      </c>
      <c r="U7" s="40" t="s">
        <v>76</v>
      </c>
      <c r="V7" s="40" t="s">
        <v>77</v>
      </c>
      <c r="W7" s="40" t="s">
        <v>78</v>
      </c>
      <c r="X7" s="40" t="s">
        <v>79</v>
      </c>
      <c r="Y7" s="40" t="s">
        <v>80</v>
      </c>
      <c r="Z7" s="40" t="s">
        <v>81</v>
      </c>
      <c r="AA7" s="40" t="s">
        <v>82</v>
      </c>
      <c r="AB7" s="40" t="s">
        <v>83</v>
      </c>
      <c r="AC7" s="40" t="s">
        <v>84</v>
      </c>
      <c r="AD7" s="40" t="s">
        <v>85</v>
      </c>
      <c r="AE7" s="40" t="s">
        <v>89</v>
      </c>
      <c r="AF7" s="40" t="s">
        <v>90</v>
      </c>
      <c r="AG7" s="40" t="s">
        <v>86</v>
      </c>
      <c r="AH7" s="40" t="s">
        <v>87</v>
      </c>
      <c r="AI7" s="40" t="s">
        <v>88</v>
      </c>
      <c r="AJ7" s="54" t="s">
        <v>43</v>
      </c>
      <c r="AK7" s="67"/>
      <c r="AL7" s="35"/>
      <c r="AM7" s="35"/>
      <c r="AN7" s="41" t="s">
        <v>47</v>
      </c>
      <c r="AO7" s="41" t="s">
        <v>48</v>
      </c>
      <c r="AP7" s="41" t="s">
        <v>49</v>
      </c>
      <c r="AQ7" s="41" t="s">
        <v>50</v>
      </c>
      <c r="AR7" s="42"/>
      <c r="AS7" s="41" t="s">
        <v>51</v>
      </c>
    </row>
    <row r="8" spans="1:45" ht="15.75" x14ac:dyDescent="0.25">
      <c r="A8" s="5" t="s">
        <v>2</v>
      </c>
      <c r="B8" s="6"/>
      <c r="C8" s="7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8"/>
    </row>
    <row r="9" spans="1:45" x14ac:dyDescent="0.2">
      <c r="A9" s="8"/>
      <c r="B9" s="9"/>
      <c r="C9" s="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</row>
    <row r="10" spans="1:45" x14ac:dyDescent="0.2">
      <c r="A10" s="10" t="s">
        <v>3</v>
      </c>
      <c r="B10" s="6"/>
      <c r="C10" s="7"/>
      <c r="D10" s="29">
        <v>1189</v>
      </c>
      <c r="E10" s="29">
        <v>1395</v>
      </c>
      <c r="F10" s="29">
        <f>F11+F12</f>
        <v>2584</v>
      </c>
      <c r="G10" s="29">
        <v>4</v>
      </c>
      <c r="H10" s="29">
        <v>6102</v>
      </c>
      <c r="I10" s="29">
        <v>5201</v>
      </c>
      <c r="J10" s="29">
        <v>63</v>
      </c>
      <c r="K10" s="29">
        <f>K11+K12</f>
        <v>11370</v>
      </c>
      <c r="L10" s="29">
        <v>22</v>
      </c>
      <c r="M10" s="29">
        <v>720</v>
      </c>
      <c r="N10" s="29">
        <v>3</v>
      </c>
      <c r="O10" s="29">
        <v>577</v>
      </c>
      <c r="P10" s="29">
        <v>36</v>
      </c>
      <c r="Q10" s="29">
        <v>11</v>
      </c>
      <c r="R10" s="29">
        <f>R11+R12</f>
        <v>1369</v>
      </c>
      <c r="S10" s="29">
        <v>34</v>
      </c>
      <c r="T10" s="29">
        <v>31</v>
      </c>
      <c r="U10" s="29">
        <v>76</v>
      </c>
      <c r="V10" s="29">
        <v>11</v>
      </c>
      <c r="W10" s="29">
        <v>24</v>
      </c>
      <c r="X10" s="29">
        <v>43</v>
      </c>
      <c r="Y10" s="29">
        <v>260</v>
      </c>
      <c r="Z10" s="29">
        <v>26</v>
      </c>
      <c r="AA10" s="29">
        <v>63</v>
      </c>
      <c r="AB10" s="29">
        <v>7</v>
      </c>
      <c r="AC10" s="29">
        <v>32</v>
      </c>
      <c r="AD10" s="29">
        <v>12</v>
      </c>
      <c r="AE10" s="29">
        <v>6</v>
      </c>
      <c r="AF10" s="29">
        <v>4</v>
      </c>
      <c r="AG10" s="29">
        <v>3</v>
      </c>
      <c r="AH10" s="29">
        <v>3</v>
      </c>
      <c r="AI10" s="29">
        <v>243</v>
      </c>
      <c r="AJ10" s="29">
        <f>AJ11+AJ12</f>
        <v>878</v>
      </c>
      <c r="AK10" s="29">
        <f>+AK11+AK12</f>
        <v>16201</v>
      </c>
      <c r="AN10" s="27">
        <f>F10</f>
        <v>2584</v>
      </c>
      <c r="AO10" s="27">
        <f>K10</f>
        <v>11370</v>
      </c>
      <c r="AP10" s="27">
        <f>R10</f>
        <v>1369</v>
      </c>
      <c r="AQ10" s="27">
        <f t="shared" ref="AQ10:AQ36" si="0">AJ10</f>
        <v>878</v>
      </c>
      <c r="AS10" s="27">
        <f>+AS11+AS12</f>
        <v>16201</v>
      </c>
    </row>
    <row r="11" spans="1:45" x14ac:dyDescent="0.2">
      <c r="A11" s="10" t="s">
        <v>4</v>
      </c>
      <c r="B11" s="6"/>
      <c r="C11" s="7"/>
      <c r="D11" s="29">
        <v>1035</v>
      </c>
      <c r="E11" s="29">
        <v>1395</v>
      </c>
      <c r="F11" s="29">
        <f t="shared" ref="F11:F12" si="1">SUM(D11:E11)</f>
        <v>2430</v>
      </c>
      <c r="G11" s="29">
        <v>4</v>
      </c>
      <c r="H11" s="29">
        <v>6102</v>
      </c>
      <c r="I11" s="29">
        <v>5201</v>
      </c>
      <c r="J11" s="29">
        <v>62</v>
      </c>
      <c r="K11" s="29">
        <f>SUM(G11:J11)</f>
        <v>11369</v>
      </c>
      <c r="L11" s="29">
        <v>22</v>
      </c>
      <c r="M11" s="29">
        <v>720</v>
      </c>
      <c r="N11" s="29">
        <v>3</v>
      </c>
      <c r="O11" s="29">
        <v>577</v>
      </c>
      <c r="P11" s="29">
        <v>30</v>
      </c>
      <c r="Q11" s="29">
        <v>11</v>
      </c>
      <c r="R11" s="29">
        <f t="shared" ref="R11:R12" si="2">SUM(L11:Q11)</f>
        <v>1363</v>
      </c>
      <c r="S11" s="29">
        <v>20</v>
      </c>
      <c r="T11" s="29">
        <v>7</v>
      </c>
      <c r="U11" s="29">
        <v>76</v>
      </c>
      <c r="V11" s="29">
        <v>0</v>
      </c>
      <c r="W11" s="29">
        <v>4</v>
      </c>
      <c r="X11" s="29">
        <v>43</v>
      </c>
      <c r="Y11" s="29">
        <v>242</v>
      </c>
      <c r="Z11" s="29">
        <v>11</v>
      </c>
      <c r="AA11" s="29">
        <v>9</v>
      </c>
      <c r="AB11" s="29">
        <v>5</v>
      </c>
      <c r="AC11" s="29">
        <v>32</v>
      </c>
      <c r="AD11" s="29">
        <v>12</v>
      </c>
      <c r="AE11" s="29">
        <v>0</v>
      </c>
      <c r="AF11" s="29">
        <v>0</v>
      </c>
      <c r="AG11" s="29">
        <v>2</v>
      </c>
      <c r="AH11" s="29">
        <v>3</v>
      </c>
      <c r="AI11" s="29">
        <v>198</v>
      </c>
      <c r="AJ11" s="29">
        <f>SUM(S11:AI11)</f>
        <v>664</v>
      </c>
      <c r="AK11" s="29">
        <f>F11+K11+R11+AJ11</f>
        <v>15826</v>
      </c>
      <c r="AN11" s="27">
        <f>F11</f>
        <v>2430</v>
      </c>
      <c r="AO11" s="27">
        <f>K11</f>
        <v>11369</v>
      </c>
      <c r="AP11" s="27">
        <f>R11</f>
        <v>1363</v>
      </c>
      <c r="AQ11" s="27">
        <f t="shared" si="0"/>
        <v>664</v>
      </c>
      <c r="AS11" s="27">
        <f>SUM(AN11:AR11)</f>
        <v>15826</v>
      </c>
    </row>
    <row r="12" spans="1:45" x14ac:dyDescent="0.2">
      <c r="A12" s="10" t="s">
        <v>5</v>
      </c>
      <c r="B12" s="6"/>
      <c r="C12" s="7"/>
      <c r="D12" s="29">
        <v>154</v>
      </c>
      <c r="E12" s="29">
        <v>0</v>
      </c>
      <c r="F12" s="29">
        <f t="shared" si="1"/>
        <v>154</v>
      </c>
      <c r="G12" s="29">
        <v>0</v>
      </c>
      <c r="H12" s="29">
        <v>0</v>
      </c>
      <c r="I12" s="29">
        <v>0</v>
      </c>
      <c r="J12" s="29">
        <v>1</v>
      </c>
      <c r="K12" s="29">
        <f>SUM(G12:J12)</f>
        <v>1</v>
      </c>
      <c r="L12" s="29">
        <v>0</v>
      </c>
      <c r="M12" s="29">
        <v>0</v>
      </c>
      <c r="N12" s="29">
        <v>0</v>
      </c>
      <c r="O12" s="29">
        <v>0</v>
      </c>
      <c r="P12" s="29">
        <v>6</v>
      </c>
      <c r="Q12" s="29">
        <v>0</v>
      </c>
      <c r="R12" s="29">
        <f t="shared" si="2"/>
        <v>6</v>
      </c>
      <c r="S12" s="29">
        <v>14</v>
      </c>
      <c r="T12" s="29">
        <v>24</v>
      </c>
      <c r="U12" s="29">
        <v>0</v>
      </c>
      <c r="V12" s="29">
        <v>11</v>
      </c>
      <c r="W12" s="29">
        <v>20</v>
      </c>
      <c r="X12" s="29">
        <v>0</v>
      </c>
      <c r="Y12" s="29">
        <v>18</v>
      </c>
      <c r="Z12" s="29">
        <v>15</v>
      </c>
      <c r="AA12" s="29">
        <v>54</v>
      </c>
      <c r="AB12" s="29">
        <v>2</v>
      </c>
      <c r="AC12" s="29">
        <v>0</v>
      </c>
      <c r="AD12" s="29">
        <v>0</v>
      </c>
      <c r="AE12" s="29">
        <v>6</v>
      </c>
      <c r="AF12" s="29">
        <v>4</v>
      </c>
      <c r="AG12" s="29">
        <v>1</v>
      </c>
      <c r="AH12" s="29">
        <v>0</v>
      </c>
      <c r="AI12" s="29">
        <v>45</v>
      </c>
      <c r="AJ12" s="29">
        <f>SUM(S12:AI12)</f>
        <v>214</v>
      </c>
      <c r="AK12" s="29">
        <f>F12+K12+R12+AJ12</f>
        <v>375</v>
      </c>
      <c r="AN12" s="27">
        <f>F12</f>
        <v>154</v>
      </c>
      <c r="AO12" s="27">
        <f>K12</f>
        <v>1</v>
      </c>
      <c r="AP12" s="27">
        <f>R12</f>
        <v>6</v>
      </c>
      <c r="AQ12" s="27">
        <f t="shared" si="0"/>
        <v>214</v>
      </c>
      <c r="AS12" s="27">
        <f>SUM(AN12:AR12)</f>
        <v>375</v>
      </c>
    </row>
    <row r="13" spans="1:45" x14ac:dyDescent="0.2">
      <c r="A13" s="8"/>
      <c r="B13" s="9"/>
      <c r="C13" s="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</row>
    <row r="14" spans="1:45" x14ac:dyDescent="0.2">
      <c r="A14" s="10" t="s">
        <v>57</v>
      </c>
      <c r="B14" s="6"/>
      <c r="C14" s="7"/>
      <c r="D14" s="29">
        <v>6152662.1199999992</v>
      </c>
      <c r="E14" s="29">
        <v>10542364.4</v>
      </c>
      <c r="F14" s="29">
        <f>F15+F16</f>
        <v>16695026.52</v>
      </c>
      <c r="G14" s="29">
        <v>1918.77</v>
      </c>
      <c r="H14" s="29">
        <v>2442282.3199999961</v>
      </c>
      <c r="I14" s="29">
        <v>1731590.129999999</v>
      </c>
      <c r="J14" s="29">
        <v>34111.130000000005</v>
      </c>
      <c r="K14" s="29">
        <f>K15+K16</f>
        <v>4209902.349999995</v>
      </c>
      <c r="L14" s="29">
        <v>8455.4399999999987</v>
      </c>
      <c r="M14" s="29">
        <v>385985.22999999975</v>
      </c>
      <c r="N14" s="29">
        <v>749.19</v>
      </c>
      <c r="O14" s="29">
        <v>523858.4</v>
      </c>
      <c r="P14" s="29">
        <v>38916.619999999995</v>
      </c>
      <c r="Q14" s="29">
        <v>24779</v>
      </c>
      <c r="R14" s="29">
        <f>R15+R16</f>
        <v>982743.87999999977</v>
      </c>
      <c r="S14" s="29">
        <v>117119.79000000001</v>
      </c>
      <c r="T14" s="29">
        <v>254564.08</v>
      </c>
      <c r="U14" s="29">
        <v>172916.05</v>
      </c>
      <c r="V14" s="29">
        <v>87109</v>
      </c>
      <c r="W14" s="29">
        <v>116438.77</v>
      </c>
      <c r="X14" s="29">
        <v>37987.99</v>
      </c>
      <c r="Y14" s="29">
        <v>463633.41000000003</v>
      </c>
      <c r="Z14" s="29">
        <v>365210.3</v>
      </c>
      <c r="AA14" s="29">
        <v>498105</v>
      </c>
      <c r="AB14" s="29">
        <v>12470.21</v>
      </c>
      <c r="AC14" s="29">
        <v>16689.39</v>
      </c>
      <c r="AD14" s="29">
        <v>21652.36</v>
      </c>
      <c r="AE14" s="29">
        <v>36739</v>
      </c>
      <c r="AF14" s="29">
        <v>23363</v>
      </c>
      <c r="AG14" s="29">
        <v>4160</v>
      </c>
      <c r="AH14" s="29">
        <v>1799.68</v>
      </c>
      <c r="AI14" s="29">
        <v>598543.62</v>
      </c>
      <c r="AJ14" s="29">
        <f>AJ15+AJ16</f>
        <v>2828501.6500000004</v>
      </c>
      <c r="AK14" s="29">
        <f>+AK15+AK16</f>
        <v>24716174.399999999</v>
      </c>
      <c r="AN14" s="27">
        <f>F14</f>
        <v>16695026.52</v>
      </c>
      <c r="AO14" s="27">
        <f>K14</f>
        <v>4209902.349999995</v>
      </c>
      <c r="AP14" s="27">
        <f>R14</f>
        <v>982743.87999999977</v>
      </c>
      <c r="AQ14" s="27">
        <f t="shared" si="0"/>
        <v>2828501.6500000004</v>
      </c>
      <c r="AS14" s="27">
        <f t="shared" ref="AS14" si="3">+AS15+AS16</f>
        <v>24716174.399999999</v>
      </c>
    </row>
    <row r="15" spans="1:45" x14ac:dyDescent="0.2">
      <c r="A15" s="10" t="s">
        <v>4</v>
      </c>
      <c r="B15" s="6"/>
      <c r="C15" s="7"/>
      <c r="D15" s="29">
        <v>4370124.43</v>
      </c>
      <c r="E15" s="29">
        <v>10542364.4</v>
      </c>
      <c r="F15" s="29">
        <f t="shared" ref="F15:F16" si="4">SUM(D15:E15)</f>
        <v>14912488.83</v>
      </c>
      <c r="G15" s="29">
        <v>1918.77</v>
      </c>
      <c r="H15" s="29">
        <v>2442282.3199999961</v>
      </c>
      <c r="I15" s="29">
        <v>1731590.129999999</v>
      </c>
      <c r="J15" s="29">
        <v>29579.13</v>
      </c>
      <c r="K15" s="29">
        <f>SUM(G15:J15)</f>
        <v>4205370.349999995</v>
      </c>
      <c r="L15" s="29">
        <v>8455.4399999999987</v>
      </c>
      <c r="M15" s="29">
        <v>385985.22999999975</v>
      </c>
      <c r="N15" s="29">
        <v>749.19</v>
      </c>
      <c r="O15" s="29">
        <v>523858.4</v>
      </c>
      <c r="P15" s="29">
        <v>22252.85</v>
      </c>
      <c r="Q15" s="29">
        <v>24779</v>
      </c>
      <c r="R15" s="29">
        <f t="shared" ref="R15:R16" si="5">SUM(L15:Q15)</f>
        <v>966080.10999999975</v>
      </c>
      <c r="S15" s="29">
        <v>13636.79</v>
      </c>
      <c r="T15" s="29">
        <v>5167.08</v>
      </c>
      <c r="U15" s="29">
        <v>172916.05</v>
      </c>
      <c r="V15" s="29">
        <v>0</v>
      </c>
      <c r="W15" s="29">
        <v>2772.77</v>
      </c>
      <c r="X15" s="29">
        <v>37987.99</v>
      </c>
      <c r="Y15" s="29">
        <v>116839.51999999999</v>
      </c>
      <c r="Z15" s="29">
        <v>40005.300000000003</v>
      </c>
      <c r="AA15" s="29">
        <v>28807</v>
      </c>
      <c r="AB15" s="29">
        <v>2671.21</v>
      </c>
      <c r="AC15" s="29">
        <v>16689.39</v>
      </c>
      <c r="AD15" s="29">
        <v>21652.36</v>
      </c>
      <c r="AE15" s="29">
        <v>0</v>
      </c>
      <c r="AF15" s="29">
        <v>0</v>
      </c>
      <c r="AG15" s="29">
        <v>1464</v>
      </c>
      <c r="AH15" s="29">
        <v>1799.68</v>
      </c>
      <c r="AI15" s="29">
        <v>114537.62000000001</v>
      </c>
      <c r="AJ15" s="29">
        <f>SUM(S15:AI15)</f>
        <v>576946.76</v>
      </c>
      <c r="AK15" s="29">
        <f>F15+K15+R15+AJ15</f>
        <v>20660886.049999997</v>
      </c>
      <c r="AN15" s="27">
        <f>F15</f>
        <v>14912488.83</v>
      </c>
      <c r="AO15" s="27">
        <f>K15</f>
        <v>4205370.349999995</v>
      </c>
      <c r="AP15" s="27">
        <f>R15</f>
        <v>966080.10999999975</v>
      </c>
      <c r="AQ15" s="27">
        <f t="shared" si="0"/>
        <v>576946.76</v>
      </c>
      <c r="AS15" s="27">
        <f>SUM(AN15:AR15)</f>
        <v>20660886.049999997</v>
      </c>
    </row>
    <row r="16" spans="1:45" x14ac:dyDescent="0.2">
      <c r="A16" s="10" t="s">
        <v>5</v>
      </c>
      <c r="B16" s="6"/>
      <c r="C16" s="7"/>
      <c r="D16" s="29">
        <v>1782537.69</v>
      </c>
      <c r="E16" s="29">
        <v>0</v>
      </c>
      <c r="F16" s="29">
        <f t="shared" si="4"/>
        <v>1782537.69</v>
      </c>
      <c r="G16" s="29">
        <v>0</v>
      </c>
      <c r="H16" s="29">
        <v>0</v>
      </c>
      <c r="I16" s="29">
        <v>0</v>
      </c>
      <c r="J16" s="29">
        <v>4532</v>
      </c>
      <c r="K16" s="29">
        <f>SUM(G16:J16)</f>
        <v>4532</v>
      </c>
      <c r="L16" s="29">
        <v>0</v>
      </c>
      <c r="M16" s="29">
        <v>0</v>
      </c>
      <c r="N16" s="29">
        <v>0</v>
      </c>
      <c r="O16" s="29">
        <v>0</v>
      </c>
      <c r="P16" s="29">
        <v>16663.77</v>
      </c>
      <c r="Q16" s="29">
        <v>0</v>
      </c>
      <c r="R16" s="29">
        <f t="shared" si="5"/>
        <v>16663.77</v>
      </c>
      <c r="S16" s="29">
        <v>103483</v>
      </c>
      <c r="T16" s="29">
        <v>249397</v>
      </c>
      <c r="U16" s="29">
        <v>0</v>
      </c>
      <c r="V16" s="29">
        <v>87109</v>
      </c>
      <c r="W16" s="29">
        <v>113666</v>
      </c>
      <c r="X16" s="29">
        <v>0</v>
      </c>
      <c r="Y16" s="29">
        <v>346793.89</v>
      </c>
      <c r="Z16" s="29">
        <v>325205</v>
      </c>
      <c r="AA16" s="29">
        <v>469298</v>
      </c>
      <c r="AB16" s="29">
        <v>9799</v>
      </c>
      <c r="AC16" s="29">
        <v>0</v>
      </c>
      <c r="AD16" s="29">
        <v>0</v>
      </c>
      <c r="AE16" s="29">
        <v>36739</v>
      </c>
      <c r="AF16" s="29">
        <v>23363</v>
      </c>
      <c r="AG16" s="29">
        <v>2696</v>
      </c>
      <c r="AH16" s="29">
        <v>0</v>
      </c>
      <c r="AI16" s="29">
        <v>484006</v>
      </c>
      <c r="AJ16" s="29">
        <f>SUM(S16:AI16)</f>
        <v>2251554.89</v>
      </c>
      <c r="AK16" s="29">
        <f>F16+K16+R16+AJ16</f>
        <v>4055288.35</v>
      </c>
      <c r="AN16" s="27">
        <f>F16</f>
        <v>1782537.69</v>
      </c>
      <c r="AO16" s="27">
        <f>K16</f>
        <v>4532</v>
      </c>
      <c r="AP16" s="27">
        <f>R16</f>
        <v>16663.77</v>
      </c>
      <c r="AQ16" s="27">
        <f t="shared" si="0"/>
        <v>2251554.89</v>
      </c>
      <c r="AS16" s="27">
        <f>SUM(AN16:AR16)</f>
        <v>4055288.35</v>
      </c>
    </row>
    <row r="17" spans="1:45" x14ac:dyDescent="0.2">
      <c r="A17" s="9"/>
      <c r="B17" s="6"/>
      <c r="C17" s="7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</row>
    <row r="18" spans="1:45" x14ac:dyDescent="0.2">
      <c r="A18" s="10" t="s">
        <v>58</v>
      </c>
      <c r="B18" s="6"/>
      <c r="C18" s="7"/>
      <c r="D18" s="29">
        <v>3203803.73</v>
      </c>
      <c r="E18" s="29">
        <v>4201902.4499999993</v>
      </c>
      <c r="F18" s="29">
        <f>F19+F20</f>
        <v>7405706.1799999997</v>
      </c>
      <c r="G18" s="29">
        <v>1312.84</v>
      </c>
      <c r="H18" s="29">
        <v>973116.40999999805</v>
      </c>
      <c r="I18" s="29">
        <v>747155.94999999797</v>
      </c>
      <c r="J18" s="29">
        <v>17789.349999999999</v>
      </c>
      <c r="K18" s="29">
        <f>K19+K20</f>
        <v>1739374.5499999961</v>
      </c>
      <c r="L18" s="29">
        <v>6140.7599999999984</v>
      </c>
      <c r="M18" s="29">
        <v>181951.16000000015</v>
      </c>
      <c r="N18" s="29">
        <v>412.88</v>
      </c>
      <c r="O18" s="29">
        <v>170026.15</v>
      </c>
      <c r="P18" s="29">
        <v>19753.48</v>
      </c>
      <c r="Q18" s="29">
        <v>13254</v>
      </c>
      <c r="R18" s="29">
        <f>R19+R20</f>
        <v>391538.43000000017</v>
      </c>
      <c r="S18" s="29">
        <v>55668.959999999999</v>
      </c>
      <c r="T18" s="29">
        <v>139987.62</v>
      </c>
      <c r="U18" s="29">
        <v>68547.12</v>
      </c>
      <c r="V18" s="29">
        <v>31009</v>
      </c>
      <c r="W18" s="29">
        <v>55760.47</v>
      </c>
      <c r="X18" s="29">
        <v>23447.48</v>
      </c>
      <c r="Y18" s="29">
        <v>265863.27</v>
      </c>
      <c r="Z18" s="29">
        <v>211377</v>
      </c>
      <c r="AA18" s="29">
        <v>236763</v>
      </c>
      <c r="AB18" s="29">
        <v>6698.0599999999995</v>
      </c>
      <c r="AC18" s="29">
        <v>9189.07</v>
      </c>
      <c r="AD18" s="29">
        <v>11606.74</v>
      </c>
      <c r="AE18" s="29">
        <v>12341</v>
      </c>
      <c r="AF18" s="29">
        <v>7841</v>
      </c>
      <c r="AG18" s="29">
        <v>1829</v>
      </c>
      <c r="AH18" s="29">
        <v>1650.5800000000002</v>
      </c>
      <c r="AI18" s="29">
        <v>303906.03000000003</v>
      </c>
      <c r="AJ18" s="29">
        <f>AJ19+AJ20</f>
        <v>1443485.4000000001</v>
      </c>
      <c r="AK18" s="29">
        <f>+AK19+AK20</f>
        <v>10980104.559999995</v>
      </c>
      <c r="AN18" s="27">
        <f>F18</f>
        <v>7405706.1799999997</v>
      </c>
      <c r="AO18" s="27">
        <f>K18</f>
        <v>1739374.5499999961</v>
      </c>
      <c r="AP18" s="27">
        <f>R18</f>
        <v>391538.43000000017</v>
      </c>
      <c r="AQ18" s="27">
        <f t="shared" si="0"/>
        <v>1443485.4000000001</v>
      </c>
      <c r="AS18" s="27">
        <f t="shared" ref="AS18" si="6">+AS19+AS20</f>
        <v>10980104.559999995</v>
      </c>
    </row>
    <row r="19" spans="1:45" x14ac:dyDescent="0.2">
      <c r="A19" s="10" t="s">
        <v>4</v>
      </c>
      <c r="B19" s="6"/>
      <c r="C19" s="7"/>
      <c r="D19" s="29">
        <v>2269310.06</v>
      </c>
      <c r="E19" s="29">
        <v>4201902.4499999993</v>
      </c>
      <c r="F19" s="29">
        <f t="shared" ref="F19:F20" si="7">SUM(D19:E19)</f>
        <v>6471212.5099999998</v>
      </c>
      <c r="G19" s="29">
        <v>1312.84</v>
      </c>
      <c r="H19" s="29">
        <v>973116.40999999805</v>
      </c>
      <c r="I19" s="29">
        <v>747155.94999999797</v>
      </c>
      <c r="J19" s="29">
        <v>15034.35</v>
      </c>
      <c r="K19" s="29">
        <f>SUM(G19:J19)</f>
        <v>1736619.5499999961</v>
      </c>
      <c r="L19" s="29">
        <v>6140.7599999999984</v>
      </c>
      <c r="M19" s="29">
        <v>181951.16000000015</v>
      </c>
      <c r="N19" s="29">
        <v>412.88</v>
      </c>
      <c r="O19" s="29">
        <v>170026.15</v>
      </c>
      <c r="P19" s="29">
        <v>14065.01</v>
      </c>
      <c r="Q19" s="29">
        <v>13254</v>
      </c>
      <c r="R19" s="29">
        <f t="shared" ref="R19:R20" si="8">SUM(L19:Q19)</f>
        <v>385849.9600000002</v>
      </c>
      <c r="S19" s="29">
        <v>8553.9599999999991</v>
      </c>
      <c r="T19" s="29">
        <v>2681.62</v>
      </c>
      <c r="U19" s="29">
        <v>68547.12</v>
      </c>
      <c r="V19" s="29">
        <v>0</v>
      </c>
      <c r="W19" s="29">
        <v>1558.47</v>
      </c>
      <c r="X19" s="29">
        <v>23447.48</v>
      </c>
      <c r="Y19" s="29">
        <v>71872.649999999994</v>
      </c>
      <c r="Z19" s="29">
        <v>35719</v>
      </c>
      <c r="AA19" s="29">
        <v>13963</v>
      </c>
      <c r="AB19" s="29">
        <v>1742.06</v>
      </c>
      <c r="AC19" s="29">
        <v>9189.07</v>
      </c>
      <c r="AD19" s="29">
        <v>11606.74</v>
      </c>
      <c r="AE19" s="29">
        <v>0</v>
      </c>
      <c r="AF19" s="29">
        <v>0</v>
      </c>
      <c r="AG19" s="29">
        <v>678</v>
      </c>
      <c r="AH19" s="29">
        <v>1650.5800000000002</v>
      </c>
      <c r="AI19" s="29">
        <v>72022.03</v>
      </c>
      <c r="AJ19" s="29">
        <f>SUM(S19:AI19)</f>
        <v>323231.77999999997</v>
      </c>
      <c r="AK19" s="29">
        <f>F19+K19+R19+AJ19</f>
        <v>8916913.7999999952</v>
      </c>
      <c r="AN19" s="27">
        <f>F19</f>
        <v>6471212.5099999998</v>
      </c>
      <c r="AO19" s="27">
        <f>K19</f>
        <v>1736619.5499999961</v>
      </c>
      <c r="AP19" s="27">
        <f>R19</f>
        <v>385849.9600000002</v>
      </c>
      <c r="AQ19" s="27">
        <f t="shared" si="0"/>
        <v>323231.77999999997</v>
      </c>
      <c r="AS19" s="27">
        <f>SUM(AN19:AR19)</f>
        <v>8916913.7999999952</v>
      </c>
    </row>
    <row r="20" spans="1:45" x14ac:dyDescent="0.2">
      <c r="A20" s="10" t="s">
        <v>5</v>
      </c>
      <c r="B20" s="6"/>
      <c r="C20" s="7"/>
      <c r="D20" s="29">
        <v>934493.67</v>
      </c>
      <c r="E20" s="29">
        <v>0</v>
      </c>
      <c r="F20" s="29">
        <f t="shared" si="7"/>
        <v>934493.67</v>
      </c>
      <c r="G20" s="29">
        <v>0</v>
      </c>
      <c r="H20" s="29">
        <v>0</v>
      </c>
      <c r="I20" s="29">
        <v>0</v>
      </c>
      <c r="J20" s="29">
        <v>2755</v>
      </c>
      <c r="K20" s="29">
        <f>SUM(G20:J20)</f>
        <v>2755</v>
      </c>
      <c r="L20" s="29">
        <v>0</v>
      </c>
      <c r="M20" s="29">
        <v>0</v>
      </c>
      <c r="N20" s="29">
        <v>0</v>
      </c>
      <c r="O20" s="29">
        <v>0</v>
      </c>
      <c r="P20" s="29">
        <v>5688.47</v>
      </c>
      <c r="Q20" s="29">
        <v>0</v>
      </c>
      <c r="R20" s="29">
        <f t="shared" si="8"/>
        <v>5688.47</v>
      </c>
      <c r="S20" s="29">
        <v>47115</v>
      </c>
      <c r="T20" s="29">
        <v>137306</v>
      </c>
      <c r="U20" s="29">
        <v>0</v>
      </c>
      <c r="V20" s="29">
        <v>31009</v>
      </c>
      <c r="W20" s="29">
        <v>54202</v>
      </c>
      <c r="X20" s="29">
        <v>0</v>
      </c>
      <c r="Y20" s="29">
        <v>193990.62</v>
      </c>
      <c r="Z20" s="29">
        <v>175658</v>
      </c>
      <c r="AA20" s="29">
        <v>222800</v>
      </c>
      <c r="AB20" s="29">
        <v>4956</v>
      </c>
      <c r="AC20" s="29">
        <v>0</v>
      </c>
      <c r="AD20" s="29">
        <v>0</v>
      </c>
      <c r="AE20" s="29">
        <v>12341</v>
      </c>
      <c r="AF20" s="29">
        <v>7841</v>
      </c>
      <c r="AG20" s="29">
        <v>1151</v>
      </c>
      <c r="AH20" s="29">
        <v>0</v>
      </c>
      <c r="AI20" s="29">
        <v>231884</v>
      </c>
      <c r="AJ20" s="29">
        <f>SUM(S20:AI20)</f>
        <v>1120253.6200000001</v>
      </c>
      <c r="AK20" s="29">
        <f>F20+K20+R20+AJ20</f>
        <v>2063190.7600000002</v>
      </c>
      <c r="AN20" s="27">
        <f>F20</f>
        <v>934493.67</v>
      </c>
      <c r="AO20" s="27">
        <f>K20</f>
        <v>2755</v>
      </c>
      <c r="AP20" s="27">
        <f>R20</f>
        <v>5688.47</v>
      </c>
      <c r="AQ20" s="27">
        <f t="shared" si="0"/>
        <v>1120253.6200000001</v>
      </c>
      <c r="AS20" s="27">
        <f>SUM(AN20:AR20)</f>
        <v>2063190.7600000002</v>
      </c>
    </row>
    <row r="21" spans="1:45" x14ac:dyDescent="0.2">
      <c r="A21" s="8"/>
      <c r="B21" s="9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</row>
    <row r="22" spans="1:45" x14ac:dyDescent="0.2">
      <c r="A22" s="10" t="s">
        <v>6</v>
      </c>
      <c r="B22" s="6"/>
      <c r="C22" s="7"/>
      <c r="D22" s="29">
        <v>8488595.8794999998</v>
      </c>
      <c r="E22" s="29">
        <v>4545643.6320000021</v>
      </c>
      <c r="F22" s="29">
        <f>F23+F24</f>
        <v>13034239.511500001</v>
      </c>
      <c r="G22" s="29">
        <v>3455.37</v>
      </c>
      <c r="H22" s="29">
        <v>3388400.200000002</v>
      </c>
      <c r="I22" s="29">
        <v>2722428.5700000036</v>
      </c>
      <c r="J22" s="29">
        <v>58466.399999999994</v>
      </c>
      <c r="K22" s="29">
        <f>K23+K24</f>
        <v>6172750.5400000066</v>
      </c>
      <c r="L22" s="29">
        <v>24330.720000000001</v>
      </c>
      <c r="M22" s="29">
        <v>635555.15000000061</v>
      </c>
      <c r="N22" s="29">
        <v>1538.6</v>
      </c>
      <c r="O22" s="29">
        <v>864366.36000000103</v>
      </c>
      <c r="P22" s="29">
        <v>100314.20050000001</v>
      </c>
      <c r="Q22" s="29">
        <v>31733.950000000004</v>
      </c>
      <c r="R22" s="29">
        <f>R23+R24</f>
        <v>1657838.9805000015</v>
      </c>
      <c r="S22" s="29">
        <v>186662.70799999998</v>
      </c>
      <c r="T22" s="29">
        <v>423441.62050000002</v>
      </c>
      <c r="U22" s="29">
        <v>195351.75</v>
      </c>
      <c r="V22" s="29">
        <v>102239</v>
      </c>
      <c r="W22" s="29">
        <v>189167.91</v>
      </c>
      <c r="X22" s="29">
        <v>77215.139999999985</v>
      </c>
      <c r="Y22" s="29">
        <v>841353.52299999993</v>
      </c>
      <c r="Z22" s="29">
        <v>590424.01</v>
      </c>
      <c r="AA22" s="29">
        <v>801310.71000000008</v>
      </c>
      <c r="AB22" s="29">
        <v>19783.669999999998</v>
      </c>
      <c r="AC22" s="29">
        <v>26365.821499999998</v>
      </c>
      <c r="AD22" s="29">
        <v>32188.043999999998</v>
      </c>
      <c r="AE22" s="29">
        <v>39971</v>
      </c>
      <c r="AF22" s="29">
        <v>24931.97</v>
      </c>
      <c r="AG22" s="29">
        <v>33504</v>
      </c>
      <c r="AH22" s="29">
        <v>2660</v>
      </c>
      <c r="AI22" s="29">
        <v>990749.7145</v>
      </c>
      <c r="AJ22" s="29">
        <f>AJ23+AJ24</f>
        <v>4577320.591500001</v>
      </c>
      <c r="AK22" s="29">
        <f>+AK23+AK24</f>
        <v>25442149.623500012</v>
      </c>
      <c r="AN22" s="27">
        <f>F22</f>
        <v>13034239.511500001</v>
      </c>
      <c r="AO22" s="27">
        <f>K22</f>
        <v>6172750.5400000066</v>
      </c>
      <c r="AP22" s="27">
        <f>R22</f>
        <v>1657838.9805000015</v>
      </c>
      <c r="AQ22" s="27">
        <f t="shared" si="0"/>
        <v>4577320.591500001</v>
      </c>
      <c r="AS22" s="27">
        <f>+AS23+AS24</f>
        <v>25442149.623500012</v>
      </c>
    </row>
    <row r="23" spans="1:45" x14ac:dyDescent="0.2">
      <c r="A23" s="10" t="s">
        <v>4</v>
      </c>
      <c r="B23" s="6"/>
      <c r="C23" s="7"/>
      <c r="D23" s="29">
        <v>5557842.1194999991</v>
      </c>
      <c r="E23" s="29">
        <v>4545643.6320000021</v>
      </c>
      <c r="F23" s="29">
        <f t="shared" ref="F23:F24" si="9">SUM(D23:E23)</f>
        <v>10103485.751500001</v>
      </c>
      <c r="G23" s="29">
        <v>3455.37</v>
      </c>
      <c r="H23" s="29">
        <v>3388400.200000002</v>
      </c>
      <c r="I23" s="29">
        <v>2722428.5700000036</v>
      </c>
      <c r="J23" s="29">
        <v>51301.2</v>
      </c>
      <c r="K23" s="29">
        <f>SUM(G23:J23)</f>
        <v>6165585.3400000064</v>
      </c>
      <c r="L23" s="29">
        <v>24330.720000000001</v>
      </c>
      <c r="M23" s="29">
        <v>635555.15000000061</v>
      </c>
      <c r="N23" s="29">
        <v>1538.6</v>
      </c>
      <c r="O23" s="29">
        <v>864366.36000000103</v>
      </c>
      <c r="P23" s="29">
        <v>72170.080000000002</v>
      </c>
      <c r="Q23" s="29">
        <v>31733.950000000004</v>
      </c>
      <c r="R23" s="29">
        <f t="shared" ref="R23:R24" si="10">SUM(L23:Q23)</f>
        <v>1629694.8600000015</v>
      </c>
      <c r="S23" s="29">
        <v>26082.014000000003</v>
      </c>
      <c r="T23" s="29">
        <v>10176.4205</v>
      </c>
      <c r="U23" s="29">
        <v>195351.75</v>
      </c>
      <c r="V23" s="29">
        <v>0</v>
      </c>
      <c r="W23" s="29">
        <v>4584.41</v>
      </c>
      <c r="X23" s="29">
        <v>77215.139999999985</v>
      </c>
      <c r="Y23" s="29">
        <v>271735.82299999997</v>
      </c>
      <c r="Z23" s="29">
        <v>70504.350000000006</v>
      </c>
      <c r="AA23" s="29">
        <v>44158.78</v>
      </c>
      <c r="AB23" s="29">
        <v>4102.7</v>
      </c>
      <c r="AC23" s="29">
        <v>26365.821499999998</v>
      </c>
      <c r="AD23" s="29">
        <v>32188.043999999998</v>
      </c>
      <c r="AE23" s="29">
        <v>0</v>
      </c>
      <c r="AF23" s="29">
        <v>0</v>
      </c>
      <c r="AG23" s="29">
        <v>7</v>
      </c>
      <c r="AH23" s="29">
        <v>2660</v>
      </c>
      <c r="AI23" s="29">
        <v>219989.14449999999</v>
      </c>
      <c r="AJ23" s="29">
        <f>SUM(S23:AI23)</f>
        <v>985121.39749999996</v>
      </c>
      <c r="AK23" s="29">
        <f>F23+K23+R23+AJ23</f>
        <v>18883887.349000011</v>
      </c>
      <c r="AN23" s="27">
        <f>F23</f>
        <v>10103485.751500001</v>
      </c>
      <c r="AO23" s="27">
        <f>K23</f>
        <v>6165585.3400000064</v>
      </c>
      <c r="AP23" s="27">
        <f>R23</f>
        <v>1629694.8600000015</v>
      </c>
      <c r="AQ23" s="27">
        <f t="shared" si="0"/>
        <v>985121.39749999996</v>
      </c>
      <c r="AS23" s="27">
        <f>SUM(AN23:AR23)</f>
        <v>18883887.349000011</v>
      </c>
    </row>
    <row r="24" spans="1:45" x14ac:dyDescent="0.2">
      <c r="A24" s="10" t="s">
        <v>5</v>
      </c>
      <c r="B24" s="6"/>
      <c r="C24" s="7"/>
      <c r="D24" s="29">
        <v>2930753.7600000002</v>
      </c>
      <c r="E24" s="29">
        <v>0</v>
      </c>
      <c r="F24" s="29">
        <f t="shared" si="9"/>
        <v>2930753.7600000002</v>
      </c>
      <c r="G24" s="29">
        <v>0</v>
      </c>
      <c r="H24" s="29">
        <v>0</v>
      </c>
      <c r="I24" s="29">
        <v>0</v>
      </c>
      <c r="J24" s="29">
        <v>7165.2</v>
      </c>
      <c r="K24" s="29">
        <f>SUM(G24:J24)</f>
        <v>7165.2</v>
      </c>
      <c r="L24" s="29">
        <v>0</v>
      </c>
      <c r="M24" s="29">
        <v>0</v>
      </c>
      <c r="N24" s="29">
        <v>0</v>
      </c>
      <c r="O24" s="29">
        <v>0</v>
      </c>
      <c r="P24" s="29">
        <v>28144.120500000001</v>
      </c>
      <c r="Q24" s="29">
        <v>0</v>
      </c>
      <c r="R24" s="29">
        <f t="shared" si="10"/>
        <v>28144.120500000001</v>
      </c>
      <c r="S24" s="29">
        <v>160580.69399999999</v>
      </c>
      <c r="T24" s="29">
        <v>413265.2</v>
      </c>
      <c r="U24" s="29">
        <v>0</v>
      </c>
      <c r="V24" s="29">
        <v>102239</v>
      </c>
      <c r="W24" s="29">
        <v>184583.5</v>
      </c>
      <c r="X24" s="29">
        <v>0</v>
      </c>
      <c r="Y24" s="29">
        <v>569617.69999999995</v>
      </c>
      <c r="Z24" s="29">
        <v>519919.66000000003</v>
      </c>
      <c r="AA24" s="29">
        <v>757151.93</v>
      </c>
      <c r="AB24" s="29">
        <v>15680.97</v>
      </c>
      <c r="AC24" s="29">
        <v>0</v>
      </c>
      <c r="AD24" s="29">
        <v>0</v>
      </c>
      <c r="AE24" s="29">
        <v>39971</v>
      </c>
      <c r="AF24" s="29">
        <v>24931.97</v>
      </c>
      <c r="AG24" s="29">
        <v>33497</v>
      </c>
      <c r="AH24" s="29">
        <v>0</v>
      </c>
      <c r="AI24" s="29">
        <v>770760.57000000007</v>
      </c>
      <c r="AJ24" s="29">
        <f>SUM(S24:AI24)</f>
        <v>3592199.1940000011</v>
      </c>
      <c r="AK24" s="29">
        <f>F24+K24+R24+AJ24</f>
        <v>6558262.2745000012</v>
      </c>
      <c r="AN24" s="27">
        <f>F24</f>
        <v>2930753.7600000002</v>
      </c>
      <c r="AO24" s="27">
        <f>K24</f>
        <v>7165.2</v>
      </c>
      <c r="AP24" s="27">
        <f>R24</f>
        <v>28144.120500000001</v>
      </c>
      <c r="AQ24" s="27">
        <f t="shared" si="0"/>
        <v>3592199.1940000011</v>
      </c>
      <c r="AS24" s="27">
        <f>SUM(AN24:AR24)</f>
        <v>6558262.2745000012</v>
      </c>
    </row>
    <row r="25" spans="1:45" x14ac:dyDescent="0.2">
      <c r="A25" s="8"/>
      <c r="B25" s="9"/>
      <c r="C25" s="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</row>
    <row r="26" spans="1:45" x14ac:dyDescent="0.2">
      <c r="A26" s="10" t="s">
        <v>7</v>
      </c>
      <c r="B26" s="6"/>
      <c r="C26" s="7"/>
      <c r="D26" s="29">
        <v>119516.68999999997</v>
      </c>
      <c r="E26" s="29">
        <v>144633.51</v>
      </c>
      <c r="F26" s="29">
        <f>F27+F28</f>
        <v>264150.2</v>
      </c>
      <c r="G26" s="29">
        <v>245.05</v>
      </c>
      <c r="H26" s="29">
        <v>237052.85999999958</v>
      </c>
      <c r="I26" s="29">
        <v>188769.91999999949</v>
      </c>
      <c r="J26" s="29">
        <v>3366.0300000000007</v>
      </c>
      <c r="K26" s="29">
        <f>K27+K28</f>
        <v>429433.85999999905</v>
      </c>
      <c r="L26" s="29">
        <v>1195.83</v>
      </c>
      <c r="M26" s="29">
        <v>31175.440000000035</v>
      </c>
      <c r="N26" s="29">
        <v>125.65</v>
      </c>
      <c r="O26" s="29">
        <v>32735.000000000029</v>
      </c>
      <c r="P26" s="29">
        <v>2396.7600000000002</v>
      </c>
      <c r="Q26" s="29">
        <v>956.92</v>
      </c>
      <c r="R26" s="29">
        <f>R27+R28</f>
        <v>68585.600000000064</v>
      </c>
      <c r="S26" s="29">
        <v>3076.88</v>
      </c>
      <c r="T26" s="29">
        <v>3363.4199999999996</v>
      </c>
      <c r="U26" s="29">
        <v>7134.6899999999987</v>
      </c>
      <c r="V26" s="29">
        <v>1158.52</v>
      </c>
      <c r="W26" s="29">
        <v>2567.25</v>
      </c>
      <c r="X26" s="29">
        <v>3058.9999999999995</v>
      </c>
      <c r="Y26" s="29">
        <v>18054.830000000002</v>
      </c>
      <c r="Z26" s="29">
        <v>3643.09</v>
      </c>
      <c r="AA26" s="29">
        <v>7561.9600000000019</v>
      </c>
      <c r="AB26" s="29">
        <v>473.7</v>
      </c>
      <c r="AC26" s="29">
        <v>1675.01</v>
      </c>
      <c r="AD26" s="29">
        <v>1004.39</v>
      </c>
      <c r="AE26" s="29">
        <v>690.66</v>
      </c>
      <c r="AF26" s="29">
        <v>446.83</v>
      </c>
      <c r="AG26" s="29">
        <v>205.48000000000002</v>
      </c>
      <c r="AH26" s="29">
        <v>151.47</v>
      </c>
      <c r="AI26" s="29">
        <v>17952.86</v>
      </c>
      <c r="AJ26" s="29">
        <f>AJ27+AJ28</f>
        <v>72220.040000000008</v>
      </c>
      <c r="AK26" s="29">
        <f>+AK27+AK28</f>
        <v>834389.69999999914</v>
      </c>
      <c r="AN26" s="27">
        <f>F26</f>
        <v>264150.2</v>
      </c>
      <c r="AO26" s="27">
        <f>K26</f>
        <v>429433.85999999905</v>
      </c>
      <c r="AP26" s="27">
        <f>R26</f>
        <v>68585.600000000064</v>
      </c>
      <c r="AQ26" s="27">
        <f t="shared" si="0"/>
        <v>72220.040000000008</v>
      </c>
      <c r="AS26" s="27">
        <f t="shared" ref="AS26" si="11">+AS27+AS28</f>
        <v>834389.69999999914</v>
      </c>
    </row>
    <row r="27" spans="1:45" x14ac:dyDescent="0.2">
      <c r="A27" s="10" t="s">
        <v>4</v>
      </c>
      <c r="B27" s="6"/>
      <c r="C27" s="7"/>
      <c r="D27" s="29">
        <v>100033.91999999998</v>
      </c>
      <c r="E27" s="29">
        <v>144633.51</v>
      </c>
      <c r="F27" s="29">
        <f t="shared" ref="F27:F28" si="12">SUM(D27:E27)</f>
        <v>244667.43</v>
      </c>
      <c r="G27" s="29">
        <v>245.05</v>
      </c>
      <c r="H27" s="29">
        <v>237052.85999999958</v>
      </c>
      <c r="I27" s="29">
        <v>188769.91999999949</v>
      </c>
      <c r="J27" s="29">
        <v>3258.7500000000005</v>
      </c>
      <c r="K27" s="29">
        <f>SUM(G27:J27)</f>
        <v>429326.57999999903</v>
      </c>
      <c r="L27" s="29">
        <v>1195.83</v>
      </c>
      <c r="M27" s="29">
        <v>31175.440000000035</v>
      </c>
      <c r="N27" s="29">
        <v>125.65</v>
      </c>
      <c r="O27" s="29">
        <v>32735.000000000029</v>
      </c>
      <c r="P27" s="29">
        <v>1920.3700000000003</v>
      </c>
      <c r="Q27" s="29">
        <v>956.92</v>
      </c>
      <c r="R27" s="29">
        <f t="shared" ref="R27:R28" si="13">SUM(L27:Q27)</f>
        <v>68109.210000000065</v>
      </c>
      <c r="S27" s="29">
        <v>1407.99</v>
      </c>
      <c r="T27" s="29">
        <v>432.21999999999997</v>
      </c>
      <c r="U27" s="29">
        <v>7134.6899999999987</v>
      </c>
      <c r="V27" s="29">
        <v>0</v>
      </c>
      <c r="W27" s="29">
        <v>225.7</v>
      </c>
      <c r="X27" s="29">
        <v>3058.9999999999995</v>
      </c>
      <c r="Y27" s="29">
        <v>15067.930000000002</v>
      </c>
      <c r="Z27" s="29">
        <v>1020.3000000000002</v>
      </c>
      <c r="AA27" s="29">
        <v>836.8599999999999</v>
      </c>
      <c r="AB27" s="29">
        <v>273.57</v>
      </c>
      <c r="AC27" s="29">
        <v>1675.01</v>
      </c>
      <c r="AD27" s="29">
        <v>1004.39</v>
      </c>
      <c r="AE27" s="29">
        <v>0</v>
      </c>
      <c r="AF27" s="29">
        <v>0</v>
      </c>
      <c r="AG27" s="29">
        <v>121.2</v>
      </c>
      <c r="AH27" s="29">
        <v>151.47</v>
      </c>
      <c r="AI27" s="29">
        <v>11918.74</v>
      </c>
      <c r="AJ27" s="29">
        <f>SUM(S27:AI27)</f>
        <v>44329.07</v>
      </c>
      <c r="AK27" s="29">
        <f>F27+K27+R27+AJ27</f>
        <v>786432.28999999911</v>
      </c>
      <c r="AN27" s="27">
        <f>F27</f>
        <v>244667.43</v>
      </c>
      <c r="AO27" s="27">
        <f>K27</f>
        <v>429326.57999999903</v>
      </c>
      <c r="AP27" s="27">
        <f>R27</f>
        <v>68109.210000000065</v>
      </c>
      <c r="AQ27" s="27">
        <f t="shared" si="0"/>
        <v>44329.07</v>
      </c>
      <c r="AS27" s="27">
        <f>SUM(AN27:AR27)</f>
        <v>786432.28999999911</v>
      </c>
    </row>
    <row r="28" spans="1:45" x14ac:dyDescent="0.2">
      <c r="A28" s="10" t="s">
        <v>5</v>
      </c>
      <c r="B28" s="6"/>
      <c r="C28" s="7"/>
      <c r="D28" s="29">
        <v>19482.769999999997</v>
      </c>
      <c r="E28" s="29">
        <v>0</v>
      </c>
      <c r="F28" s="29">
        <f t="shared" si="12"/>
        <v>19482.769999999997</v>
      </c>
      <c r="G28" s="29">
        <v>0</v>
      </c>
      <c r="H28" s="29">
        <v>0</v>
      </c>
      <c r="I28" s="29">
        <v>0</v>
      </c>
      <c r="J28" s="29">
        <v>107.28</v>
      </c>
      <c r="K28" s="29">
        <f>SUM(G28:J28)</f>
        <v>107.28</v>
      </c>
      <c r="L28" s="29">
        <v>0</v>
      </c>
      <c r="M28" s="29">
        <v>0</v>
      </c>
      <c r="N28" s="29">
        <v>0</v>
      </c>
      <c r="O28" s="29">
        <v>0</v>
      </c>
      <c r="P28" s="29">
        <v>476.39</v>
      </c>
      <c r="Q28" s="29">
        <v>0</v>
      </c>
      <c r="R28" s="29">
        <f t="shared" si="13"/>
        <v>476.39</v>
      </c>
      <c r="S28" s="29">
        <v>1668.8900000000003</v>
      </c>
      <c r="T28" s="29">
        <v>2931.2</v>
      </c>
      <c r="U28" s="29">
        <v>0</v>
      </c>
      <c r="V28" s="29">
        <v>1158.52</v>
      </c>
      <c r="W28" s="29">
        <v>2341.5500000000002</v>
      </c>
      <c r="X28" s="29">
        <v>0</v>
      </c>
      <c r="Y28" s="29">
        <v>2986.8999999999996</v>
      </c>
      <c r="Z28" s="29">
        <v>2622.79</v>
      </c>
      <c r="AA28" s="29">
        <v>6725.1000000000022</v>
      </c>
      <c r="AB28" s="29">
        <v>200.13</v>
      </c>
      <c r="AC28" s="29">
        <v>0</v>
      </c>
      <c r="AD28" s="29">
        <v>0</v>
      </c>
      <c r="AE28" s="29">
        <v>690.66</v>
      </c>
      <c r="AF28" s="29">
        <v>446.83</v>
      </c>
      <c r="AG28" s="29">
        <v>84.28</v>
      </c>
      <c r="AH28" s="29">
        <v>0</v>
      </c>
      <c r="AI28" s="29">
        <v>6034.119999999999</v>
      </c>
      <c r="AJ28" s="29">
        <f>SUM(S28:AI28)</f>
        <v>27890.970000000005</v>
      </c>
      <c r="AK28" s="29">
        <f>F28+K28+R28+AJ28</f>
        <v>47957.41</v>
      </c>
      <c r="AN28" s="27">
        <f>F28</f>
        <v>19482.769999999997</v>
      </c>
      <c r="AO28" s="27">
        <f>K28</f>
        <v>107.28</v>
      </c>
      <c r="AP28" s="27">
        <f>R28</f>
        <v>476.39</v>
      </c>
      <c r="AQ28" s="27">
        <f t="shared" si="0"/>
        <v>27890.970000000005</v>
      </c>
      <c r="AS28" s="27">
        <f>SUM(AN28:AR28)</f>
        <v>47957.41</v>
      </c>
    </row>
    <row r="29" spans="1:45" x14ac:dyDescent="0.2">
      <c r="A29" s="8"/>
      <c r="B29" s="9"/>
      <c r="C29" s="7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</row>
    <row r="30" spans="1:45" x14ac:dyDescent="0.2">
      <c r="A30" s="10" t="s">
        <v>8</v>
      </c>
      <c r="B30" s="6"/>
      <c r="C30" s="7"/>
      <c r="D30" s="29">
        <v>20275.88</v>
      </c>
      <c r="E30" s="29">
        <v>25316.699999999983</v>
      </c>
      <c r="F30" s="29">
        <f>F31+F32</f>
        <v>45592.579999999987</v>
      </c>
      <c r="G30" s="29">
        <v>46.84</v>
      </c>
      <c r="H30" s="29">
        <v>61284.250000000087</v>
      </c>
      <c r="I30" s="29">
        <v>49725.679999999993</v>
      </c>
      <c r="J30" s="29">
        <v>628.30999999999995</v>
      </c>
      <c r="K30" s="29">
        <f>K31+K32</f>
        <v>111685.08000000007</v>
      </c>
      <c r="L30" s="29">
        <v>220.97</v>
      </c>
      <c r="M30" s="29">
        <v>8177.73</v>
      </c>
      <c r="N30" s="29">
        <v>23.1</v>
      </c>
      <c r="O30" s="29">
        <v>8058.14</v>
      </c>
      <c r="P30" s="29">
        <v>561.79999999999995</v>
      </c>
      <c r="Q30" s="29">
        <v>203.76</v>
      </c>
      <c r="R30" s="29">
        <f>R31+R32</f>
        <v>17245.499999999996</v>
      </c>
      <c r="S30" s="29">
        <v>589.20000000000005</v>
      </c>
      <c r="T30" s="29">
        <v>569.82000000000005</v>
      </c>
      <c r="U30" s="29">
        <v>1498.6999999999998</v>
      </c>
      <c r="V30" s="29">
        <v>218.39999999999998</v>
      </c>
      <c r="W30" s="29">
        <v>404.69</v>
      </c>
      <c r="X30" s="29">
        <v>523.11</v>
      </c>
      <c r="Y30" s="29">
        <v>3083.67</v>
      </c>
      <c r="Z30" s="29">
        <v>723.17</v>
      </c>
      <c r="AA30" s="29">
        <v>1254.2</v>
      </c>
      <c r="AB30" s="29">
        <v>91.24</v>
      </c>
      <c r="AC30" s="29">
        <v>346.10999999999996</v>
      </c>
      <c r="AD30" s="29">
        <v>219.6</v>
      </c>
      <c r="AE30" s="29">
        <v>111.8</v>
      </c>
      <c r="AF30" s="29">
        <v>73.8</v>
      </c>
      <c r="AG30" s="29">
        <v>40</v>
      </c>
      <c r="AH30" s="29">
        <v>37.46</v>
      </c>
      <c r="AI30" s="29">
        <v>3039.45</v>
      </c>
      <c r="AJ30" s="29">
        <f>AJ31+AJ32</f>
        <v>12824.42</v>
      </c>
      <c r="AK30" s="29">
        <f>+AK31+AK32</f>
        <v>187347.58000000005</v>
      </c>
      <c r="AN30" s="27">
        <f>F30</f>
        <v>45592.579999999987</v>
      </c>
      <c r="AO30" s="27">
        <f>K30</f>
        <v>111685.08000000007</v>
      </c>
      <c r="AP30" s="27">
        <f>R30</f>
        <v>17245.499999999996</v>
      </c>
      <c r="AQ30" s="27">
        <f t="shared" si="0"/>
        <v>12824.42</v>
      </c>
      <c r="AS30" s="27">
        <f>+AS31+AS32</f>
        <v>187347.58000000005</v>
      </c>
    </row>
    <row r="31" spans="1:45" x14ac:dyDescent="0.2">
      <c r="A31" s="10" t="s">
        <v>4</v>
      </c>
      <c r="B31" s="6"/>
      <c r="C31" s="7"/>
      <c r="D31" s="29">
        <v>16954.41</v>
      </c>
      <c r="E31" s="29">
        <v>25316.699999999983</v>
      </c>
      <c r="F31" s="29">
        <f t="shared" ref="F31:F32" si="14">SUM(D31:E31)</f>
        <v>42271.109999999986</v>
      </c>
      <c r="G31" s="29">
        <v>46.84</v>
      </c>
      <c r="H31" s="29">
        <v>61284.250000000087</v>
      </c>
      <c r="I31" s="29">
        <v>49725.679999999993</v>
      </c>
      <c r="J31" s="29">
        <v>611.4799999999999</v>
      </c>
      <c r="K31" s="29">
        <f>SUM(G31:J31)</f>
        <v>111668.25000000007</v>
      </c>
      <c r="L31" s="29">
        <v>220.97</v>
      </c>
      <c r="M31" s="29">
        <v>8177.73</v>
      </c>
      <c r="N31" s="29">
        <v>23.1</v>
      </c>
      <c r="O31" s="29">
        <v>8058.14</v>
      </c>
      <c r="P31" s="29">
        <v>425.76</v>
      </c>
      <c r="Q31" s="29">
        <v>203.76</v>
      </c>
      <c r="R31" s="29">
        <f t="shared" ref="R31:R32" si="15">SUM(L31:Q31)</f>
        <v>17109.459999999995</v>
      </c>
      <c r="S31" s="29">
        <v>235.39999999999998</v>
      </c>
      <c r="T31" s="29">
        <v>80.72</v>
      </c>
      <c r="U31" s="29">
        <v>1498.6999999999998</v>
      </c>
      <c r="V31" s="29">
        <v>0</v>
      </c>
      <c r="W31" s="29">
        <v>43.39</v>
      </c>
      <c r="X31" s="29">
        <v>523.11</v>
      </c>
      <c r="Y31" s="29">
        <v>2597.31</v>
      </c>
      <c r="Z31" s="29">
        <v>287.17</v>
      </c>
      <c r="AA31" s="29">
        <v>148.1</v>
      </c>
      <c r="AB31" s="29">
        <v>57.739999999999995</v>
      </c>
      <c r="AC31" s="29">
        <v>346.10999999999996</v>
      </c>
      <c r="AD31" s="29">
        <v>219.6</v>
      </c>
      <c r="AE31" s="29">
        <v>0</v>
      </c>
      <c r="AF31" s="29">
        <v>0</v>
      </c>
      <c r="AG31" s="29">
        <v>25.6</v>
      </c>
      <c r="AH31" s="29">
        <v>37.46</v>
      </c>
      <c r="AI31" s="29">
        <v>2052.16</v>
      </c>
      <c r="AJ31" s="29">
        <f>SUM(S31:AI31)</f>
        <v>8152.57</v>
      </c>
      <c r="AK31" s="29">
        <f>F31+K31+R31+AJ31</f>
        <v>179201.39000000004</v>
      </c>
      <c r="AN31" s="27">
        <f>F31</f>
        <v>42271.109999999986</v>
      </c>
      <c r="AO31" s="27">
        <f>K31</f>
        <v>111668.25000000007</v>
      </c>
      <c r="AP31" s="27">
        <f>R31</f>
        <v>17109.459999999995</v>
      </c>
      <c r="AQ31" s="27">
        <f t="shared" si="0"/>
        <v>8152.57</v>
      </c>
      <c r="AS31" s="27">
        <f>SUM(AN31:AR31)</f>
        <v>179201.39000000004</v>
      </c>
    </row>
    <row r="32" spans="1:45" x14ac:dyDescent="0.2">
      <c r="A32" s="10" t="s">
        <v>5</v>
      </c>
      <c r="B32" s="6"/>
      <c r="C32" s="7"/>
      <c r="D32" s="29">
        <v>3321.4700000000003</v>
      </c>
      <c r="E32" s="29">
        <v>0</v>
      </c>
      <c r="F32" s="29">
        <f t="shared" si="14"/>
        <v>3321.4700000000003</v>
      </c>
      <c r="G32" s="29">
        <v>0</v>
      </c>
      <c r="H32" s="29">
        <v>0</v>
      </c>
      <c r="I32" s="29">
        <v>0</v>
      </c>
      <c r="J32" s="29">
        <v>16.829999999999998</v>
      </c>
      <c r="K32" s="29">
        <f>SUM(G32:J32)</f>
        <v>16.829999999999998</v>
      </c>
      <c r="L32" s="29">
        <v>0</v>
      </c>
      <c r="M32" s="29">
        <v>0</v>
      </c>
      <c r="N32" s="29">
        <v>0</v>
      </c>
      <c r="O32" s="29">
        <v>0</v>
      </c>
      <c r="P32" s="29">
        <v>136.04</v>
      </c>
      <c r="Q32" s="29">
        <v>0</v>
      </c>
      <c r="R32" s="29">
        <f t="shared" si="15"/>
        <v>136.04</v>
      </c>
      <c r="S32" s="29">
        <v>353.8</v>
      </c>
      <c r="T32" s="29">
        <v>489.1</v>
      </c>
      <c r="U32" s="29">
        <v>0</v>
      </c>
      <c r="V32" s="29">
        <v>218.39999999999998</v>
      </c>
      <c r="W32" s="29">
        <v>361.3</v>
      </c>
      <c r="X32" s="29">
        <v>0</v>
      </c>
      <c r="Y32" s="29">
        <v>486.36</v>
      </c>
      <c r="Z32" s="29">
        <v>435.99999999999994</v>
      </c>
      <c r="AA32" s="29">
        <v>1106.1000000000001</v>
      </c>
      <c r="AB32" s="29">
        <v>33.5</v>
      </c>
      <c r="AC32" s="29">
        <v>0</v>
      </c>
      <c r="AD32" s="29">
        <v>0</v>
      </c>
      <c r="AE32" s="29">
        <v>111.8</v>
      </c>
      <c r="AF32" s="29">
        <v>73.8</v>
      </c>
      <c r="AG32" s="29">
        <v>14.4</v>
      </c>
      <c r="AH32" s="29">
        <v>0</v>
      </c>
      <c r="AI32" s="29">
        <v>987.29</v>
      </c>
      <c r="AJ32" s="29">
        <f>SUM(S32:AI32)</f>
        <v>4671.8500000000004</v>
      </c>
      <c r="AK32" s="29">
        <f>F32+K32+R32+AJ32</f>
        <v>8146.1900000000005</v>
      </c>
      <c r="AN32" s="27">
        <f>F32</f>
        <v>3321.4700000000003</v>
      </c>
      <c r="AO32" s="27">
        <f>K32</f>
        <v>16.829999999999998</v>
      </c>
      <c r="AP32" s="27">
        <f>R32</f>
        <v>136.04</v>
      </c>
      <c r="AQ32" s="27">
        <f t="shared" si="0"/>
        <v>4671.8500000000004</v>
      </c>
      <c r="AS32" s="27">
        <f>SUM(AN32:AR32)</f>
        <v>8146.1900000000005</v>
      </c>
    </row>
    <row r="33" spans="1:45" x14ac:dyDescent="0.2">
      <c r="A33" s="8"/>
      <c r="B33" s="9"/>
      <c r="C33" s="7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</row>
    <row r="34" spans="1:45" x14ac:dyDescent="0.2">
      <c r="A34" s="10" t="s">
        <v>9</v>
      </c>
      <c r="B34" s="6"/>
      <c r="C34" s="7"/>
      <c r="D34" s="29">
        <v>5785.375</v>
      </c>
      <c r="E34" s="29">
        <v>5845.7925000000005</v>
      </c>
      <c r="F34" s="29">
        <f>F35+F36</f>
        <v>11631.167500000001</v>
      </c>
      <c r="G34" s="29">
        <v>9.0749999999999993</v>
      </c>
      <c r="H34" s="29">
        <v>13829.495000000015</v>
      </c>
      <c r="I34" s="29">
        <v>11462.605000000001</v>
      </c>
      <c r="J34" s="29">
        <v>160.27499999999998</v>
      </c>
      <c r="K34" s="29">
        <f>K35+K36</f>
        <v>25461.450000000019</v>
      </c>
      <c r="L34" s="29">
        <v>75.424999999999997</v>
      </c>
      <c r="M34" s="29">
        <v>2403.6800000000003</v>
      </c>
      <c r="N34" s="29">
        <v>9.4499999999999993</v>
      </c>
      <c r="O34" s="29">
        <v>2016.3000000000002</v>
      </c>
      <c r="P34" s="29">
        <v>83.754999999999995</v>
      </c>
      <c r="Q34" s="29">
        <v>28.1325</v>
      </c>
      <c r="R34" s="29">
        <f>R35+R36</f>
        <v>4616.7425000000003</v>
      </c>
      <c r="S34" s="29">
        <v>145.17750000000001</v>
      </c>
      <c r="T34" s="29">
        <v>164.52500000000001</v>
      </c>
      <c r="U34" s="29">
        <v>220.99250000000001</v>
      </c>
      <c r="V34" s="29">
        <v>48.292499999999997</v>
      </c>
      <c r="W34" s="29">
        <v>88.35499999999999</v>
      </c>
      <c r="X34" s="29">
        <v>159.47749999999999</v>
      </c>
      <c r="Y34" s="29">
        <v>924.94999999999993</v>
      </c>
      <c r="Z34" s="29">
        <v>149.435</v>
      </c>
      <c r="AA34" s="29">
        <v>362.53999999999996</v>
      </c>
      <c r="AB34" s="29">
        <v>27.674999999999997</v>
      </c>
      <c r="AC34" s="29">
        <v>69.155000000000001</v>
      </c>
      <c r="AD34" s="29">
        <v>29.987500000000001</v>
      </c>
      <c r="AE34" s="29">
        <v>31.7</v>
      </c>
      <c r="AF34" s="29">
        <v>22.95</v>
      </c>
      <c r="AG34" s="29">
        <v>7.9749999999999996</v>
      </c>
      <c r="AH34" s="29">
        <v>6.7200000000000006</v>
      </c>
      <c r="AI34" s="29">
        <v>936.08000000000015</v>
      </c>
      <c r="AJ34" s="29">
        <f>AJ35+AJ36</f>
        <v>3395.9875000000002</v>
      </c>
      <c r="AK34" s="29">
        <f>+AK35+AK36</f>
        <v>45105.347500000025</v>
      </c>
      <c r="AN34" s="27">
        <f>F34</f>
        <v>11631.167500000001</v>
      </c>
      <c r="AO34" s="27">
        <f>K34</f>
        <v>25461.450000000019</v>
      </c>
      <c r="AP34" s="27">
        <f>R34</f>
        <v>4616.7425000000003</v>
      </c>
      <c r="AQ34" s="27">
        <f t="shared" si="0"/>
        <v>3395.9875000000002</v>
      </c>
      <c r="AS34" s="27">
        <f t="shared" ref="AS34" si="16">+AS35+AS36</f>
        <v>45105.347500000025</v>
      </c>
    </row>
    <row r="35" spans="1:45" x14ac:dyDescent="0.2">
      <c r="A35" s="10" t="s">
        <v>4</v>
      </c>
      <c r="B35" s="6"/>
      <c r="C35" s="7"/>
      <c r="D35" s="29">
        <v>4885.0450000000001</v>
      </c>
      <c r="E35" s="29">
        <v>5845.7925000000005</v>
      </c>
      <c r="F35" s="29">
        <f t="shared" ref="F35:F36" si="17">SUM(D35:E35)</f>
        <v>10730.837500000001</v>
      </c>
      <c r="G35" s="29">
        <v>9.0749999999999993</v>
      </c>
      <c r="H35" s="29">
        <v>13829.495000000015</v>
      </c>
      <c r="I35" s="29">
        <v>11462.605000000001</v>
      </c>
      <c r="J35" s="29">
        <v>156.77499999999998</v>
      </c>
      <c r="K35" s="29">
        <f>SUM(G35:J35)</f>
        <v>25457.950000000019</v>
      </c>
      <c r="L35" s="29">
        <v>75.424999999999997</v>
      </c>
      <c r="M35" s="29">
        <v>2403.6800000000003</v>
      </c>
      <c r="N35" s="29">
        <v>9.4499999999999993</v>
      </c>
      <c r="O35" s="29">
        <v>2016.3000000000002</v>
      </c>
      <c r="P35" s="29">
        <v>71.8125</v>
      </c>
      <c r="Q35" s="29">
        <v>28.1325</v>
      </c>
      <c r="R35" s="29">
        <f t="shared" ref="R35:R36" si="18">SUM(L35:Q35)</f>
        <v>4604.8</v>
      </c>
      <c r="S35" s="29">
        <v>71.897500000000008</v>
      </c>
      <c r="T35" s="29">
        <v>23.609999999999996</v>
      </c>
      <c r="U35" s="29">
        <v>220.99250000000001</v>
      </c>
      <c r="V35" s="29">
        <v>0</v>
      </c>
      <c r="W35" s="29">
        <v>8.1900000000000013</v>
      </c>
      <c r="X35" s="29">
        <v>159.47749999999999</v>
      </c>
      <c r="Y35" s="29">
        <v>798.09749999999997</v>
      </c>
      <c r="Z35" s="29">
        <v>37.337499999999999</v>
      </c>
      <c r="AA35" s="29">
        <v>37.524999999999999</v>
      </c>
      <c r="AB35" s="29">
        <v>14.7</v>
      </c>
      <c r="AC35" s="29">
        <v>69.155000000000001</v>
      </c>
      <c r="AD35" s="29">
        <v>29.987500000000001</v>
      </c>
      <c r="AE35" s="29">
        <v>0</v>
      </c>
      <c r="AF35" s="29">
        <v>0</v>
      </c>
      <c r="AG35" s="29">
        <v>3.8</v>
      </c>
      <c r="AH35" s="29">
        <v>6.7200000000000006</v>
      </c>
      <c r="AI35" s="29">
        <v>634.80750000000012</v>
      </c>
      <c r="AJ35" s="29">
        <f>SUM(S35:AI35)</f>
        <v>2116.2975000000001</v>
      </c>
      <c r="AK35" s="29">
        <f>F35+K35+R35+AJ35</f>
        <v>42909.885000000024</v>
      </c>
      <c r="AN35" s="27">
        <f>F35</f>
        <v>10730.837500000001</v>
      </c>
      <c r="AO35" s="27">
        <f>K35</f>
        <v>25457.950000000019</v>
      </c>
      <c r="AP35" s="27">
        <f>R35</f>
        <v>4604.8</v>
      </c>
      <c r="AQ35" s="27">
        <f t="shared" si="0"/>
        <v>2116.2975000000001</v>
      </c>
      <c r="AS35" s="27">
        <f>SUM(AN35:AR35)</f>
        <v>42909.885000000024</v>
      </c>
    </row>
    <row r="36" spans="1:45" x14ac:dyDescent="0.2">
      <c r="A36" s="10" t="s">
        <v>5</v>
      </c>
      <c r="B36" s="6"/>
      <c r="C36" s="7"/>
      <c r="D36" s="29">
        <v>900.32999999999993</v>
      </c>
      <c r="E36" s="29">
        <v>0</v>
      </c>
      <c r="F36" s="29">
        <f t="shared" si="17"/>
        <v>900.32999999999993</v>
      </c>
      <c r="G36" s="29">
        <v>0</v>
      </c>
      <c r="H36" s="29">
        <v>0</v>
      </c>
      <c r="I36" s="29">
        <v>0</v>
      </c>
      <c r="J36" s="29">
        <v>3.5</v>
      </c>
      <c r="K36" s="29">
        <f>SUM(G36:J36)</f>
        <v>3.5</v>
      </c>
      <c r="L36" s="29">
        <v>0</v>
      </c>
      <c r="M36" s="29">
        <v>0</v>
      </c>
      <c r="N36" s="29">
        <v>0</v>
      </c>
      <c r="O36" s="29">
        <v>0</v>
      </c>
      <c r="P36" s="29">
        <v>11.942500000000001</v>
      </c>
      <c r="Q36" s="29">
        <v>0</v>
      </c>
      <c r="R36" s="29">
        <f t="shared" si="18"/>
        <v>11.942500000000001</v>
      </c>
      <c r="S36" s="29">
        <v>73.28</v>
      </c>
      <c r="T36" s="29">
        <v>140.91500000000002</v>
      </c>
      <c r="U36" s="29">
        <v>0</v>
      </c>
      <c r="V36" s="29">
        <v>48.292499999999997</v>
      </c>
      <c r="W36" s="29">
        <v>80.164999999999992</v>
      </c>
      <c r="X36" s="29">
        <v>0</v>
      </c>
      <c r="Y36" s="29">
        <v>126.85250000000001</v>
      </c>
      <c r="Z36" s="29">
        <v>112.0975</v>
      </c>
      <c r="AA36" s="29">
        <v>325.01499999999999</v>
      </c>
      <c r="AB36" s="29">
        <v>12.975</v>
      </c>
      <c r="AC36" s="29">
        <v>0</v>
      </c>
      <c r="AD36" s="29">
        <v>0</v>
      </c>
      <c r="AE36" s="29">
        <v>31.7</v>
      </c>
      <c r="AF36" s="29">
        <v>22.95</v>
      </c>
      <c r="AG36" s="29">
        <v>4.1749999999999998</v>
      </c>
      <c r="AH36" s="29">
        <v>0</v>
      </c>
      <c r="AI36" s="29">
        <v>301.27249999999998</v>
      </c>
      <c r="AJ36" s="29">
        <f>SUM(S36:AI36)</f>
        <v>1279.69</v>
      </c>
      <c r="AK36" s="29">
        <f>F36+K36+R36+AJ36</f>
        <v>2195.4625000000001</v>
      </c>
      <c r="AN36" s="27">
        <f>F36</f>
        <v>900.32999999999993</v>
      </c>
      <c r="AO36" s="27">
        <f>K36</f>
        <v>3.5</v>
      </c>
      <c r="AP36" s="27">
        <f>R36</f>
        <v>11.942500000000001</v>
      </c>
      <c r="AQ36" s="27">
        <f t="shared" si="0"/>
        <v>1279.69</v>
      </c>
      <c r="AS36" s="27">
        <f>SUM(AN36:AR36)</f>
        <v>2195.4625000000001</v>
      </c>
    </row>
    <row r="37" spans="1:45" x14ac:dyDescent="0.2">
      <c r="A37" s="8"/>
      <c r="B37" s="9"/>
      <c r="C37" s="7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</row>
    <row r="38" spans="1:45" x14ac:dyDescent="0.2">
      <c r="A38" s="10" t="s">
        <v>10</v>
      </c>
      <c r="B38" s="6"/>
      <c r="C38" s="7"/>
      <c r="D38" s="29">
        <v>15203.823333333337</v>
      </c>
      <c r="E38" s="29">
        <v>5035.1086666666661</v>
      </c>
      <c r="F38" s="29">
        <f>F39+F40</f>
        <v>20238.932000000004</v>
      </c>
      <c r="G38" s="29">
        <v>981.33333333333326</v>
      </c>
      <c r="H38" s="29">
        <v>25395.921999999995</v>
      </c>
      <c r="I38" s="29">
        <v>30463.883333333353</v>
      </c>
      <c r="J38" s="29">
        <v>0</v>
      </c>
      <c r="K38" s="29">
        <f>K39+K40</f>
        <v>56841.13866666668</v>
      </c>
      <c r="L38" s="29">
        <v>1444.8333333333333</v>
      </c>
      <c r="M38" s="29">
        <v>3987.8833333333346</v>
      </c>
      <c r="N38" s="29">
        <v>173.3</v>
      </c>
      <c r="O38" s="29">
        <v>3742.8666666666672</v>
      </c>
      <c r="P38" s="29">
        <v>0</v>
      </c>
      <c r="Q38" s="29">
        <v>0</v>
      </c>
      <c r="R38" s="29">
        <f>R39+R40</f>
        <v>9348.883333333335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f>AJ39+AJ40</f>
        <v>0</v>
      </c>
      <c r="AK38" s="29">
        <f>+AK39+AK40</f>
        <v>86428.954000000012</v>
      </c>
      <c r="AN38" s="27">
        <f t="shared" ref="AN38:AN44" si="19">F38</f>
        <v>20238.932000000004</v>
      </c>
      <c r="AO38" s="27">
        <f t="shared" ref="AO38:AO44" si="20">K38</f>
        <v>56841.13866666668</v>
      </c>
      <c r="AP38" s="27">
        <f t="shared" ref="AP38:AP44" si="21">R38</f>
        <v>9348.883333333335</v>
      </c>
      <c r="AQ38" s="27">
        <f t="shared" ref="AQ38:AQ67" si="22">AJ38</f>
        <v>0</v>
      </c>
      <c r="AS38" s="27">
        <f t="shared" ref="AS38" si="23">+AS39+AS40</f>
        <v>86428.954000000012</v>
      </c>
    </row>
    <row r="39" spans="1:45" x14ac:dyDescent="0.2">
      <c r="A39" s="10" t="s">
        <v>4</v>
      </c>
      <c r="B39" s="6"/>
      <c r="C39" s="7"/>
      <c r="D39" s="29">
        <v>7640.8400000000011</v>
      </c>
      <c r="E39" s="29">
        <v>5035.1086666666661</v>
      </c>
      <c r="F39" s="29">
        <f t="shared" ref="F39:F40" si="24">SUM(D39:E39)</f>
        <v>12675.948666666667</v>
      </c>
      <c r="G39" s="29">
        <v>981.33333333333326</v>
      </c>
      <c r="H39" s="29">
        <v>25395.921999999995</v>
      </c>
      <c r="I39" s="29">
        <v>30463.883333333353</v>
      </c>
      <c r="J39" s="29">
        <v>0</v>
      </c>
      <c r="K39" s="29">
        <f>SUM(G39:J39)</f>
        <v>56841.13866666668</v>
      </c>
      <c r="L39" s="29">
        <v>1444.8333333333333</v>
      </c>
      <c r="M39" s="29">
        <v>3987.8833333333346</v>
      </c>
      <c r="N39" s="29">
        <v>173.3</v>
      </c>
      <c r="O39" s="29">
        <v>3742.8666666666672</v>
      </c>
      <c r="P39" s="29">
        <v>0</v>
      </c>
      <c r="Q39" s="29">
        <v>0</v>
      </c>
      <c r="R39" s="29">
        <f t="shared" ref="R39:R40" si="25">SUM(L39:Q39)</f>
        <v>9348.883333333335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f>SUM(S39:AI39)</f>
        <v>0</v>
      </c>
      <c r="AK39" s="29">
        <f>F39+K39+R39+AJ39</f>
        <v>78865.970666666675</v>
      </c>
      <c r="AN39" s="27">
        <f t="shared" si="19"/>
        <v>12675.948666666667</v>
      </c>
      <c r="AO39" s="27">
        <f t="shared" si="20"/>
        <v>56841.13866666668</v>
      </c>
      <c r="AP39" s="27">
        <f t="shared" si="21"/>
        <v>9348.883333333335</v>
      </c>
      <c r="AQ39" s="27">
        <f t="shared" si="22"/>
        <v>0</v>
      </c>
      <c r="AS39" s="27">
        <f>SUM(AN39:AR39)</f>
        <v>78865.970666666675</v>
      </c>
    </row>
    <row r="40" spans="1:45" x14ac:dyDescent="0.2">
      <c r="A40" s="10" t="s">
        <v>5</v>
      </c>
      <c r="B40" s="6"/>
      <c r="C40" s="7"/>
      <c r="D40" s="29">
        <v>7562.9833333333363</v>
      </c>
      <c r="E40" s="29">
        <v>0</v>
      </c>
      <c r="F40" s="29">
        <f t="shared" si="24"/>
        <v>7562.9833333333363</v>
      </c>
      <c r="G40" s="29">
        <v>0</v>
      </c>
      <c r="H40" s="29">
        <v>0</v>
      </c>
      <c r="I40" s="29">
        <v>0</v>
      </c>
      <c r="J40" s="29">
        <v>0</v>
      </c>
      <c r="K40" s="29">
        <f>SUM(G40:J40)</f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f t="shared" si="25"/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f>SUM(S40:AI40)</f>
        <v>0</v>
      </c>
      <c r="AK40" s="29">
        <f>F40+K40+R40+AJ40</f>
        <v>7562.9833333333363</v>
      </c>
      <c r="AN40" s="27">
        <f t="shared" si="19"/>
        <v>7562.9833333333363</v>
      </c>
      <c r="AO40" s="27">
        <f t="shared" si="20"/>
        <v>0</v>
      </c>
      <c r="AP40" s="27">
        <f t="shared" si="21"/>
        <v>0</v>
      </c>
      <c r="AQ40" s="27">
        <f t="shared" si="22"/>
        <v>0</v>
      </c>
      <c r="AS40" s="27">
        <f>SUM(AN40:AR40)</f>
        <v>7562.9833333333363</v>
      </c>
    </row>
    <row r="41" spans="1:45" x14ac:dyDescent="0.2">
      <c r="A41" s="8"/>
      <c r="B41" s="9"/>
      <c r="C41" s="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N41" s="27">
        <f t="shared" si="19"/>
        <v>0</v>
      </c>
      <c r="AO41" s="27">
        <f t="shared" si="20"/>
        <v>0</v>
      </c>
      <c r="AP41" s="27">
        <f t="shared" si="21"/>
        <v>0</v>
      </c>
      <c r="AQ41" s="27">
        <f t="shared" si="22"/>
        <v>0</v>
      </c>
    </row>
    <row r="42" spans="1:45" x14ac:dyDescent="0.2">
      <c r="A42" s="10" t="s">
        <v>11</v>
      </c>
      <c r="B42" s="6"/>
      <c r="C42" s="7"/>
      <c r="D42" s="29">
        <v>19650.100000002421</v>
      </c>
      <c r="E42" s="29">
        <v>180.33333333302289</v>
      </c>
      <c r="F42" s="29">
        <f>F43+F44</f>
        <v>19830.433333335444</v>
      </c>
      <c r="G42" s="29">
        <v>26.066666666651145</v>
      </c>
      <c r="H42" s="29">
        <v>0</v>
      </c>
      <c r="I42" s="29">
        <v>0</v>
      </c>
      <c r="J42" s="29">
        <v>179.89999999990687</v>
      </c>
      <c r="K42" s="29">
        <f>K43+K44</f>
        <v>205.96666666655801</v>
      </c>
      <c r="L42" s="29">
        <v>277.59999999962747</v>
      </c>
      <c r="M42" s="29">
        <v>18.150000000139698</v>
      </c>
      <c r="N42" s="29">
        <v>0</v>
      </c>
      <c r="O42" s="29">
        <v>0</v>
      </c>
      <c r="P42" s="29">
        <v>1520.0833333332557</v>
      </c>
      <c r="Q42" s="29">
        <v>0</v>
      </c>
      <c r="R42" s="29">
        <f>R43+R44</f>
        <v>1815.8333333330229</v>
      </c>
      <c r="S42" s="29">
        <v>2404.283333333442</v>
      </c>
      <c r="T42" s="29">
        <v>755.06666666665114</v>
      </c>
      <c r="U42" s="29">
        <v>6.1666666667442769</v>
      </c>
      <c r="V42" s="29">
        <v>0</v>
      </c>
      <c r="W42" s="29">
        <v>0</v>
      </c>
      <c r="X42" s="29">
        <v>843.91666666627862</v>
      </c>
      <c r="Y42" s="29">
        <v>1711.25</v>
      </c>
      <c r="Z42" s="29">
        <v>242.25</v>
      </c>
      <c r="AA42" s="29">
        <v>28.800000000046566</v>
      </c>
      <c r="AB42" s="29">
        <v>11</v>
      </c>
      <c r="AC42" s="29">
        <v>40751.533333333442</v>
      </c>
      <c r="AD42" s="29">
        <v>2.5833333332557231</v>
      </c>
      <c r="AE42" s="29">
        <v>139.83333333348855</v>
      </c>
      <c r="AF42" s="29">
        <v>0</v>
      </c>
      <c r="AG42" s="29">
        <v>11.666666666744277</v>
      </c>
      <c r="AH42" s="29">
        <v>0</v>
      </c>
      <c r="AI42" s="29">
        <v>10152.616666665999</v>
      </c>
      <c r="AJ42" s="29">
        <f>AJ43+AJ44</f>
        <v>57060.966666666092</v>
      </c>
      <c r="AK42" s="29">
        <f>+AK43+AK44</f>
        <v>78913.200000001118</v>
      </c>
      <c r="AN42" s="27">
        <f t="shared" si="19"/>
        <v>19830.433333335444</v>
      </c>
      <c r="AO42" s="27">
        <f t="shared" si="20"/>
        <v>205.96666666655801</v>
      </c>
      <c r="AP42" s="27">
        <f t="shared" si="21"/>
        <v>1815.8333333330229</v>
      </c>
      <c r="AQ42" s="27">
        <f t="shared" si="22"/>
        <v>57060.966666666092</v>
      </c>
      <c r="AS42" s="27">
        <f>+AS43+AS44</f>
        <v>78913.200000001118</v>
      </c>
    </row>
    <row r="43" spans="1:45" x14ac:dyDescent="0.2">
      <c r="A43" s="10" t="s">
        <v>4</v>
      </c>
      <c r="B43" s="6"/>
      <c r="C43" s="7"/>
      <c r="D43" s="29">
        <v>9597.1666666686069</v>
      </c>
      <c r="E43" s="29">
        <v>180.33333333302289</v>
      </c>
      <c r="F43" s="29">
        <f t="shared" ref="F43:F44" si="26">SUM(D43:E43)</f>
        <v>9777.5000000016298</v>
      </c>
      <c r="G43" s="29">
        <v>26.066666666651145</v>
      </c>
      <c r="H43" s="29">
        <v>0</v>
      </c>
      <c r="I43" s="29">
        <v>0</v>
      </c>
      <c r="J43" s="29">
        <v>179.89999999990687</v>
      </c>
      <c r="K43" s="29">
        <f>SUM(G43:J43)</f>
        <v>205.96666666655801</v>
      </c>
      <c r="L43" s="29">
        <v>277.59999999962747</v>
      </c>
      <c r="M43" s="29">
        <v>18.150000000139698</v>
      </c>
      <c r="N43" s="29">
        <v>0</v>
      </c>
      <c r="O43" s="29">
        <v>0</v>
      </c>
      <c r="P43" s="29">
        <v>1388.5833333332557</v>
      </c>
      <c r="Q43" s="29">
        <v>0</v>
      </c>
      <c r="R43" s="29">
        <f t="shared" ref="R43:R44" si="27">SUM(L43:Q43)</f>
        <v>1684.3333333330229</v>
      </c>
      <c r="S43" s="29">
        <v>2404.283333333442</v>
      </c>
      <c r="T43" s="29">
        <v>326.98333333339542</v>
      </c>
      <c r="U43" s="29">
        <v>6.1666666667442769</v>
      </c>
      <c r="V43" s="29">
        <v>0</v>
      </c>
      <c r="W43" s="29">
        <v>0</v>
      </c>
      <c r="X43" s="29">
        <v>843.91666666627862</v>
      </c>
      <c r="Y43" s="29">
        <v>1711.25</v>
      </c>
      <c r="Z43" s="29">
        <v>242.25</v>
      </c>
      <c r="AA43" s="29">
        <v>28.800000000046566</v>
      </c>
      <c r="AB43" s="29">
        <v>11</v>
      </c>
      <c r="AC43" s="29">
        <v>40751.533333333442</v>
      </c>
      <c r="AD43" s="29">
        <v>2.5833333332557231</v>
      </c>
      <c r="AE43" s="29">
        <v>0</v>
      </c>
      <c r="AF43" s="29">
        <v>0</v>
      </c>
      <c r="AG43" s="29">
        <v>0</v>
      </c>
      <c r="AH43" s="29">
        <v>0</v>
      </c>
      <c r="AI43" s="29">
        <v>10152.616666665999</v>
      </c>
      <c r="AJ43" s="29">
        <f>SUM(S43:AI43)</f>
        <v>56481.383333332604</v>
      </c>
      <c r="AK43" s="29">
        <f>F43+K43+R43+AJ43</f>
        <v>68149.183333333815</v>
      </c>
      <c r="AN43" s="27">
        <f t="shared" si="19"/>
        <v>9777.5000000016298</v>
      </c>
      <c r="AO43" s="27">
        <f t="shared" si="20"/>
        <v>205.96666666655801</v>
      </c>
      <c r="AP43" s="27">
        <f t="shared" si="21"/>
        <v>1684.3333333330229</v>
      </c>
      <c r="AQ43" s="27">
        <f t="shared" si="22"/>
        <v>56481.383333332604</v>
      </c>
      <c r="AS43" s="27">
        <f>SUM(AN43:AR43)</f>
        <v>68149.183333333815</v>
      </c>
    </row>
    <row r="44" spans="1:45" x14ac:dyDescent="0.2">
      <c r="A44" s="10" t="s">
        <v>5</v>
      </c>
      <c r="B44" s="6"/>
      <c r="C44" s="7"/>
      <c r="D44" s="29">
        <v>10052.933333333815</v>
      </c>
      <c r="E44" s="29">
        <v>0</v>
      </c>
      <c r="F44" s="29">
        <f t="shared" si="26"/>
        <v>10052.933333333815</v>
      </c>
      <c r="G44" s="29">
        <v>0</v>
      </c>
      <c r="H44" s="29">
        <v>0</v>
      </c>
      <c r="I44" s="29">
        <v>0</v>
      </c>
      <c r="J44" s="29">
        <v>0</v>
      </c>
      <c r="K44" s="29">
        <f>SUM(G44:J44)</f>
        <v>0</v>
      </c>
      <c r="L44" s="29">
        <v>0</v>
      </c>
      <c r="M44" s="29">
        <v>0</v>
      </c>
      <c r="N44" s="29">
        <v>0</v>
      </c>
      <c r="O44" s="29">
        <v>0</v>
      </c>
      <c r="P44" s="29">
        <v>131.5</v>
      </c>
      <c r="Q44" s="29">
        <v>0</v>
      </c>
      <c r="R44" s="29">
        <f t="shared" si="27"/>
        <v>131.5</v>
      </c>
      <c r="S44" s="29">
        <v>0</v>
      </c>
      <c r="T44" s="29">
        <v>428.08333333325572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>
        <v>0</v>
      </c>
      <c r="AC44" s="29">
        <v>0</v>
      </c>
      <c r="AD44" s="29">
        <v>0</v>
      </c>
      <c r="AE44" s="29">
        <v>139.83333333348855</v>
      </c>
      <c r="AF44" s="29">
        <v>0</v>
      </c>
      <c r="AG44" s="29">
        <v>11.666666666744277</v>
      </c>
      <c r="AH44" s="29">
        <v>0</v>
      </c>
      <c r="AI44" s="29">
        <v>0</v>
      </c>
      <c r="AJ44" s="29">
        <f>SUM(S44:AI44)</f>
        <v>579.58333333348855</v>
      </c>
      <c r="AK44" s="29">
        <f>F44+K44+R44+AJ44</f>
        <v>10764.016666667303</v>
      </c>
      <c r="AN44" s="27">
        <f t="shared" si="19"/>
        <v>10052.933333333815</v>
      </c>
      <c r="AO44" s="27">
        <f t="shared" si="20"/>
        <v>0</v>
      </c>
      <c r="AP44" s="27">
        <f t="shared" si="21"/>
        <v>131.5</v>
      </c>
      <c r="AQ44" s="27">
        <f t="shared" si="22"/>
        <v>579.58333333348855</v>
      </c>
      <c r="AS44" s="27">
        <f>SUM(AN44:AR44)</f>
        <v>10764.016666667303</v>
      </c>
    </row>
    <row r="45" spans="1:45" x14ac:dyDescent="0.2">
      <c r="A45" s="10"/>
      <c r="B45" s="6"/>
      <c r="C45" s="7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</row>
    <row r="46" spans="1:45" x14ac:dyDescent="0.2">
      <c r="A46" s="10" t="s">
        <v>12</v>
      </c>
      <c r="B46" s="6"/>
      <c r="C46" s="7"/>
      <c r="D46" s="29">
        <v>56495.366666669725</v>
      </c>
      <c r="E46" s="29">
        <v>19067.999999999302</v>
      </c>
      <c r="F46" s="29">
        <f>F47+F48</f>
        <v>75563.366666669026</v>
      </c>
      <c r="G46" s="29">
        <v>1283.9666666667908</v>
      </c>
      <c r="H46" s="29">
        <v>31565.233333323151</v>
      </c>
      <c r="I46" s="29">
        <v>30623.800000000512</v>
      </c>
      <c r="J46" s="29">
        <v>6097.9333333333489</v>
      </c>
      <c r="K46" s="29">
        <f>K47+K48</f>
        <v>69570.933333323803</v>
      </c>
      <c r="L46" s="29">
        <v>1957.9833333333954</v>
      </c>
      <c r="M46" s="29">
        <v>4027.0000000039581</v>
      </c>
      <c r="N46" s="29">
        <v>225.68333333334886</v>
      </c>
      <c r="O46" s="29">
        <v>3763.3166666706093</v>
      </c>
      <c r="P46" s="29">
        <v>3813.066666666884</v>
      </c>
      <c r="Q46" s="29">
        <v>386.41666666674428</v>
      </c>
      <c r="R46" s="29">
        <f>R47+R48</f>
        <v>14173.46666667494</v>
      </c>
      <c r="S46" s="29">
        <v>3811.1666666665114</v>
      </c>
      <c r="T46" s="29">
        <v>4673.2333333331626</v>
      </c>
      <c r="U46" s="29">
        <v>1298.8333333330229</v>
      </c>
      <c r="V46" s="29">
        <v>385.01666666613892</v>
      </c>
      <c r="W46" s="29">
        <v>734.1500000001397</v>
      </c>
      <c r="X46" s="29">
        <v>9016.5999999998603</v>
      </c>
      <c r="Y46" s="29">
        <v>37065.116666666465</v>
      </c>
      <c r="Z46" s="29">
        <v>1939.4999999993015</v>
      </c>
      <c r="AA46" s="29">
        <v>1656.8499999993946</v>
      </c>
      <c r="AB46" s="29">
        <v>189.69999999995343</v>
      </c>
      <c r="AC46" s="29">
        <v>64073.266666666605</v>
      </c>
      <c r="AD46" s="29">
        <v>864.33333333325572</v>
      </c>
      <c r="AE46" s="29">
        <v>168.66666666674428</v>
      </c>
      <c r="AF46" s="29">
        <v>227.5</v>
      </c>
      <c r="AG46" s="29">
        <v>121.25</v>
      </c>
      <c r="AH46" s="29">
        <v>79.75</v>
      </c>
      <c r="AI46" s="29">
        <v>15981.900000000838</v>
      </c>
      <c r="AJ46" s="29">
        <f>AJ47+AJ48</f>
        <v>142286.83333333139</v>
      </c>
      <c r="AK46" s="29">
        <f>+AK47+AK48</f>
        <v>301594.59999999916</v>
      </c>
      <c r="AN46" s="27">
        <f>F46</f>
        <v>75563.366666669026</v>
      </c>
      <c r="AO46" s="27">
        <f>K46</f>
        <v>69570.933333323803</v>
      </c>
      <c r="AP46" s="27">
        <f>R46</f>
        <v>14173.46666667494</v>
      </c>
      <c r="AQ46" s="27">
        <f t="shared" si="22"/>
        <v>142286.83333333139</v>
      </c>
      <c r="AS46" s="27">
        <f t="shared" ref="AS46" si="28">+AS47+AS48</f>
        <v>301594.59999999916</v>
      </c>
    </row>
    <row r="47" spans="1:45" x14ac:dyDescent="0.2">
      <c r="A47" s="10" t="s">
        <v>4</v>
      </c>
      <c r="B47" s="6"/>
      <c r="C47" s="7"/>
      <c r="D47" s="29">
        <v>29494.466666668886</v>
      </c>
      <c r="E47" s="29">
        <v>19067.999999999302</v>
      </c>
      <c r="F47" s="29">
        <f t="shared" ref="F47:F48" si="29">SUM(D47:E47)</f>
        <v>48562.466666668188</v>
      </c>
      <c r="G47" s="29">
        <v>1283.9666666667908</v>
      </c>
      <c r="H47" s="29">
        <v>31565.233333323151</v>
      </c>
      <c r="I47" s="29">
        <v>30623.800000000512</v>
      </c>
      <c r="J47" s="29">
        <v>5973.9333333333489</v>
      </c>
      <c r="K47" s="29">
        <f>SUM(G47:J47)</f>
        <v>69446.933333323803</v>
      </c>
      <c r="L47" s="29">
        <v>1957.9833333333954</v>
      </c>
      <c r="M47" s="29">
        <v>4027.0000000039581</v>
      </c>
      <c r="N47" s="29">
        <v>225.68333333334886</v>
      </c>
      <c r="O47" s="29">
        <v>3763.3166666706093</v>
      </c>
      <c r="P47" s="29">
        <v>2570.5166666668374</v>
      </c>
      <c r="Q47" s="29">
        <v>386.41666666674428</v>
      </c>
      <c r="R47" s="29">
        <f t="shared" ref="R47:R48" si="30">SUM(L47:Q47)</f>
        <v>12930.916666674893</v>
      </c>
      <c r="S47" s="29">
        <v>3438.9333333333489</v>
      </c>
      <c r="T47" s="29">
        <v>871.66666666674428</v>
      </c>
      <c r="U47" s="29">
        <v>1298.8333333330229</v>
      </c>
      <c r="V47" s="29">
        <v>0</v>
      </c>
      <c r="W47" s="29">
        <v>88.983333333395422</v>
      </c>
      <c r="X47" s="29">
        <v>9016.5999999998603</v>
      </c>
      <c r="Y47" s="29">
        <v>35281.016666666372</v>
      </c>
      <c r="Z47" s="29">
        <v>574.01666666613892</v>
      </c>
      <c r="AA47" s="29">
        <v>114.81666666641831</v>
      </c>
      <c r="AB47" s="29">
        <v>145.5</v>
      </c>
      <c r="AC47" s="29">
        <v>64073.266666666605</v>
      </c>
      <c r="AD47" s="29">
        <v>864.33333333325572</v>
      </c>
      <c r="AE47" s="29">
        <v>0</v>
      </c>
      <c r="AF47" s="29">
        <v>0</v>
      </c>
      <c r="AG47" s="29">
        <v>96.5</v>
      </c>
      <c r="AH47" s="29">
        <v>79.75</v>
      </c>
      <c r="AI47" s="29">
        <v>13331.750000000233</v>
      </c>
      <c r="AJ47" s="29">
        <f>SUM(S47:AI47)</f>
        <v>129275.96666666539</v>
      </c>
      <c r="AK47" s="29">
        <f>F47+K47+R47+AJ47</f>
        <v>260216.28333333228</v>
      </c>
      <c r="AN47" s="27">
        <f>F47</f>
        <v>48562.466666668188</v>
      </c>
      <c r="AO47" s="27">
        <f>K47</f>
        <v>69446.933333323803</v>
      </c>
      <c r="AP47" s="27">
        <f>R47</f>
        <v>12930.916666674893</v>
      </c>
      <c r="AQ47" s="27">
        <f t="shared" si="22"/>
        <v>129275.96666666539</v>
      </c>
      <c r="AS47" s="27">
        <f>SUM(AN47:AR47)</f>
        <v>260216.28333333228</v>
      </c>
    </row>
    <row r="48" spans="1:45" x14ac:dyDescent="0.2">
      <c r="A48" s="10" t="s">
        <v>5</v>
      </c>
      <c r="B48" s="6"/>
      <c r="C48" s="7"/>
      <c r="D48" s="29">
        <v>27000.900000000838</v>
      </c>
      <c r="E48" s="29">
        <v>0</v>
      </c>
      <c r="F48" s="29">
        <f t="shared" si="29"/>
        <v>27000.900000000838</v>
      </c>
      <c r="G48" s="29">
        <v>0</v>
      </c>
      <c r="H48" s="29">
        <v>0</v>
      </c>
      <c r="I48" s="29">
        <v>0</v>
      </c>
      <c r="J48" s="29">
        <v>124</v>
      </c>
      <c r="K48" s="29">
        <f>SUM(G48:J48)</f>
        <v>124</v>
      </c>
      <c r="L48" s="29">
        <v>0</v>
      </c>
      <c r="M48" s="29">
        <v>0</v>
      </c>
      <c r="N48" s="29">
        <v>0</v>
      </c>
      <c r="O48" s="29">
        <v>0</v>
      </c>
      <c r="P48" s="29">
        <v>1242.5500000000466</v>
      </c>
      <c r="Q48" s="29">
        <v>0</v>
      </c>
      <c r="R48" s="29">
        <f t="shared" si="30"/>
        <v>1242.5500000000466</v>
      </c>
      <c r="S48" s="29">
        <v>372.23333333316259</v>
      </c>
      <c r="T48" s="29">
        <v>3801.5666666664183</v>
      </c>
      <c r="U48" s="29">
        <v>0</v>
      </c>
      <c r="V48" s="29">
        <v>385.01666666613892</v>
      </c>
      <c r="W48" s="29">
        <v>645.16666666674428</v>
      </c>
      <c r="X48" s="29">
        <v>0</v>
      </c>
      <c r="Y48" s="29">
        <v>1784.1000000000931</v>
      </c>
      <c r="Z48" s="29">
        <v>1365.4833333331626</v>
      </c>
      <c r="AA48" s="29">
        <v>1542.0333333329763</v>
      </c>
      <c r="AB48" s="29">
        <v>44.199999999953434</v>
      </c>
      <c r="AC48" s="29">
        <v>0</v>
      </c>
      <c r="AD48" s="29">
        <v>0</v>
      </c>
      <c r="AE48" s="29">
        <v>168.66666666674428</v>
      </c>
      <c r="AF48" s="29">
        <v>227.5</v>
      </c>
      <c r="AG48" s="29">
        <v>24.75</v>
      </c>
      <c r="AH48" s="29">
        <v>0</v>
      </c>
      <c r="AI48" s="29">
        <v>2650.1500000006054</v>
      </c>
      <c r="AJ48" s="29">
        <f>SUM(S48:AI48)</f>
        <v>13010.866666665999</v>
      </c>
      <c r="AK48" s="29">
        <f>F48+K48+R48+AJ48</f>
        <v>41378.316666666884</v>
      </c>
      <c r="AN48" s="27">
        <f>F48</f>
        <v>27000.900000000838</v>
      </c>
      <c r="AO48" s="27">
        <f>K48</f>
        <v>124</v>
      </c>
      <c r="AP48" s="27">
        <f>R48</f>
        <v>1242.5500000000466</v>
      </c>
      <c r="AQ48" s="27">
        <f t="shared" si="22"/>
        <v>13010.866666665999</v>
      </c>
      <c r="AS48" s="27">
        <f>SUM(AN48:AR48)</f>
        <v>41378.316666666884</v>
      </c>
    </row>
    <row r="49" spans="1:45" x14ac:dyDescent="0.2">
      <c r="A49" s="8"/>
      <c r="B49" s="9"/>
      <c r="C49" s="7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</row>
    <row r="50" spans="1:45" x14ac:dyDescent="0.2">
      <c r="A50" s="10" t="s">
        <v>13</v>
      </c>
      <c r="B50" s="6"/>
      <c r="C50" s="7"/>
      <c r="D50" s="29">
        <v>41291.543333336391</v>
      </c>
      <c r="E50" s="29">
        <v>14032.891333332635</v>
      </c>
      <c r="F50" s="29">
        <f>F51+F52</f>
        <v>55324.434666669025</v>
      </c>
      <c r="G50" s="29">
        <v>302.63333333345753</v>
      </c>
      <c r="H50" s="29">
        <v>6169.3113333231549</v>
      </c>
      <c r="I50" s="29">
        <v>159.91666666715969</v>
      </c>
      <c r="J50" s="29">
        <v>6097.9333333333489</v>
      </c>
      <c r="K50" s="29">
        <f>K51+K52</f>
        <v>12729.794666657122</v>
      </c>
      <c r="L50" s="29">
        <v>513.15000000006205</v>
      </c>
      <c r="M50" s="29">
        <v>39.116666670623545</v>
      </c>
      <c r="N50" s="29">
        <v>52.383333333348858</v>
      </c>
      <c r="O50" s="29">
        <v>20.45000000394171</v>
      </c>
      <c r="P50" s="29">
        <v>3813.066666666884</v>
      </c>
      <c r="Q50" s="29">
        <v>386.41666666674428</v>
      </c>
      <c r="R50" s="29">
        <f>R51+R52</f>
        <v>4824.5833333416049</v>
      </c>
      <c r="S50" s="29">
        <v>3811.1666666665114</v>
      </c>
      <c r="T50" s="29">
        <v>4673.2333333331626</v>
      </c>
      <c r="U50" s="29">
        <v>1298.8333333330229</v>
      </c>
      <c r="V50" s="29">
        <v>385.01666666613892</v>
      </c>
      <c r="W50" s="29">
        <v>734.1500000001397</v>
      </c>
      <c r="X50" s="29">
        <v>9016.5999999998603</v>
      </c>
      <c r="Y50" s="29">
        <v>37065.116666666465</v>
      </c>
      <c r="Z50" s="29">
        <v>1939.4999999993015</v>
      </c>
      <c r="AA50" s="29">
        <v>1656.8499999993946</v>
      </c>
      <c r="AB50" s="29">
        <v>189.69999999995343</v>
      </c>
      <c r="AC50" s="29">
        <v>64073.266666666605</v>
      </c>
      <c r="AD50" s="29">
        <v>864.33333333325572</v>
      </c>
      <c r="AE50" s="29">
        <v>168.66666666674428</v>
      </c>
      <c r="AF50" s="29">
        <v>227.5</v>
      </c>
      <c r="AG50" s="29">
        <v>121.25</v>
      </c>
      <c r="AH50" s="29">
        <v>79.75</v>
      </c>
      <c r="AI50" s="29">
        <v>15981.900000000838</v>
      </c>
      <c r="AJ50" s="29">
        <f>AJ51+AJ52</f>
        <v>142286.83333333139</v>
      </c>
      <c r="AK50" s="29">
        <f>+AK51+AK52</f>
        <v>215165.64599999913</v>
      </c>
      <c r="AN50" s="27">
        <f>F50</f>
        <v>55324.434666669025</v>
      </c>
      <c r="AO50" s="27">
        <f>K50</f>
        <v>12729.794666657122</v>
      </c>
      <c r="AP50" s="27">
        <f>R50</f>
        <v>4824.5833333416049</v>
      </c>
      <c r="AQ50" s="27">
        <f t="shared" si="22"/>
        <v>142286.83333333139</v>
      </c>
      <c r="AS50" s="27">
        <f>+AS51+AS52</f>
        <v>215165.64599999913</v>
      </c>
    </row>
    <row r="51" spans="1:45" x14ac:dyDescent="0.2">
      <c r="A51" s="10" t="s">
        <v>4</v>
      </c>
      <c r="B51" s="6"/>
      <c r="C51" s="7"/>
      <c r="D51" s="29">
        <v>21853.626666668886</v>
      </c>
      <c r="E51" s="29">
        <v>14032.891333332635</v>
      </c>
      <c r="F51" s="29">
        <f t="shared" ref="F51:F52" si="31">SUM(D51:E51)</f>
        <v>35886.518000001524</v>
      </c>
      <c r="G51" s="29">
        <v>302.63333333345753</v>
      </c>
      <c r="H51" s="29">
        <v>6169.3113333231549</v>
      </c>
      <c r="I51" s="29">
        <v>159.91666666715969</v>
      </c>
      <c r="J51" s="29">
        <v>5973.9333333333489</v>
      </c>
      <c r="K51" s="29">
        <f>SUM(G51:J51)</f>
        <v>12605.794666657122</v>
      </c>
      <c r="L51" s="29">
        <v>513.15000000006205</v>
      </c>
      <c r="M51" s="29">
        <v>39.116666670623545</v>
      </c>
      <c r="N51" s="29">
        <v>52.383333333348858</v>
      </c>
      <c r="O51" s="29">
        <v>20.45000000394171</v>
      </c>
      <c r="P51" s="29">
        <v>2570.5166666668374</v>
      </c>
      <c r="Q51" s="29">
        <v>386.41666666674428</v>
      </c>
      <c r="R51" s="29">
        <f t="shared" ref="R51:R52" si="32">SUM(L51:Q51)</f>
        <v>3582.0333333415579</v>
      </c>
      <c r="S51" s="29">
        <v>3438.9333333333489</v>
      </c>
      <c r="T51" s="29">
        <v>871.66666666674428</v>
      </c>
      <c r="U51" s="29">
        <v>1298.8333333330229</v>
      </c>
      <c r="V51" s="29">
        <v>0</v>
      </c>
      <c r="W51" s="29">
        <v>88.983333333395422</v>
      </c>
      <c r="X51" s="29">
        <v>9016.5999999998603</v>
      </c>
      <c r="Y51" s="29">
        <v>35281.016666666372</v>
      </c>
      <c r="Z51" s="29">
        <v>574.01666666613892</v>
      </c>
      <c r="AA51" s="29">
        <v>114.81666666641831</v>
      </c>
      <c r="AB51" s="29">
        <v>145.5</v>
      </c>
      <c r="AC51" s="29">
        <v>64073.266666666605</v>
      </c>
      <c r="AD51" s="29">
        <v>864.33333333325572</v>
      </c>
      <c r="AE51" s="29">
        <v>0</v>
      </c>
      <c r="AF51" s="29">
        <v>0</v>
      </c>
      <c r="AG51" s="29">
        <v>96.5</v>
      </c>
      <c r="AH51" s="29">
        <v>79.75</v>
      </c>
      <c r="AI51" s="29">
        <v>13331.750000000233</v>
      </c>
      <c r="AJ51" s="29">
        <f>SUM(S51:AI51)</f>
        <v>129275.96666666539</v>
      </c>
      <c r="AK51" s="29">
        <f>F51+K51+R51+AJ51</f>
        <v>181350.31266666559</v>
      </c>
      <c r="AN51" s="27">
        <f>F51</f>
        <v>35886.518000001524</v>
      </c>
      <c r="AO51" s="27">
        <f>K51</f>
        <v>12605.794666657122</v>
      </c>
      <c r="AP51" s="27">
        <f>R51</f>
        <v>3582.0333333415579</v>
      </c>
      <c r="AQ51" s="27">
        <f t="shared" si="22"/>
        <v>129275.96666666539</v>
      </c>
      <c r="AS51" s="27">
        <f>SUM(AN51:AR51)</f>
        <v>181350.31266666559</v>
      </c>
    </row>
    <row r="52" spans="1:45" x14ac:dyDescent="0.2">
      <c r="A52" s="10" t="s">
        <v>5</v>
      </c>
      <c r="B52" s="6"/>
      <c r="C52" s="7"/>
      <c r="D52" s="29">
        <v>19437.916666667505</v>
      </c>
      <c r="E52" s="29">
        <v>0</v>
      </c>
      <c r="F52" s="29">
        <f t="shared" si="31"/>
        <v>19437.916666667505</v>
      </c>
      <c r="G52" s="29">
        <v>0</v>
      </c>
      <c r="H52" s="29">
        <v>0</v>
      </c>
      <c r="I52" s="29">
        <v>0</v>
      </c>
      <c r="J52" s="29">
        <v>124</v>
      </c>
      <c r="K52" s="29">
        <f>SUM(G52:J52)</f>
        <v>124</v>
      </c>
      <c r="L52" s="29">
        <v>0</v>
      </c>
      <c r="M52" s="29">
        <v>0</v>
      </c>
      <c r="N52" s="29">
        <v>0</v>
      </c>
      <c r="O52" s="29">
        <v>0</v>
      </c>
      <c r="P52" s="29">
        <v>1242.5500000000466</v>
      </c>
      <c r="Q52" s="29">
        <v>0</v>
      </c>
      <c r="R52" s="29">
        <f t="shared" si="32"/>
        <v>1242.5500000000466</v>
      </c>
      <c r="S52" s="29">
        <v>372.23333333316259</v>
      </c>
      <c r="T52" s="29">
        <v>3801.5666666664183</v>
      </c>
      <c r="U52" s="29">
        <v>0</v>
      </c>
      <c r="V52" s="29">
        <v>385.01666666613892</v>
      </c>
      <c r="W52" s="29">
        <v>645.16666666674428</v>
      </c>
      <c r="X52" s="29">
        <v>0</v>
      </c>
      <c r="Y52" s="29">
        <v>1784.1000000000931</v>
      </c>
      <c r="Z52" s="29">
        <v>1365.4833333331626</v>
      </c>
      <c r="AA52" s="29">
        <v>1542.0333333329763</v>
      </c>
      <c r="AB52" s="29">
        <v>44.199999999953434</v>
      </c>
      <c r="AC52" s="29">
        <v>0</v>
      </c>
      <c r="AD52" s="29">
        <v>0</v>
      </c>
      <c r="AE52" s="29">
        <v>168.66666666674428</v>
      </c>
      <c r="AF52" s="29">
        <v>227.5</v>
      </c>
      <c r="AG52" s="29">
        <v>24.75</v>
      </c>
      <c r="AH52" s="29">
        <v>0</v>
      </c>
      <c r="AI52" s="29">
        <v>2650.1500000006054</v>
      </c>
      <c r="AJ52" s="29">
        <f>SUM(S52:AI52)</f>
        <v>13010.866666665999</v>
      </c>
      <c r="AK52" s="29">
        <f>F52+K52+R52+AJ52</f>
        <v>33815.333333333547</v>
      </c>
      <c r="AN52" s="27">
        <f>F52</f>
        <v>19437.916666667505</v>
      </c>
      <c r="AO52" s="27">
        <f>K52</f>
        <v>124</v>
      </c>
      <c r="AP52" s="27">
        <f>R52</f>
        <v>1242.5500000000466</v>
      </c>
      <c r="AQ52" s="27">
        <f t="shared" si="22"/>
        <v>13010.866666665999</v>
      </c>
      <c r="AS52" s="27">
        <f>SUM(AN52:AR52)</f>
        <v>33815.333333333547</v>
      </c>
    </row>
    <row r="53" spans="1:45" x14ac:dyDescent="0.2">
      <c r="A53" s="8"/>
      <c r="B53" s="9"/>
      <c r="C53" s="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</row>
    <row r="54" spans="1:45" x14ac:dyDescent="0.2">
      <c r="A54" s="10" t="s">
        <v>14</v>
      </c>
      <c r="B54" s="6"/>
      <c r="C54" s="7"/>
      <c r="D54" s="29">
        <v>76145.466666672146</v>
      </c>
      <c r="E54" s="29">
        <v>19248.333333332324</v>
      </c>
      <c r="F54" s="29">
        <f>F55+F56</f>
        <v>95393.80000000447</v>
      </c>
      <c r="G54" s="29">
        <v>1310.033333333442</v>
      </c>
      <c r="H54" s="29">
        <v>31565.233333323151</v>
      </c>
      <c r="I54" s="29">
        <v>30623.800000000512</v>
      </c>
      <c r="J54" s="29">
        <v>6277.8333333332557</v>
      </c>
      <c r="K54" s="29">
        <f>K55+K56</f>
        <v>69776.899999990361</v>
      </c>
      <c r="L54" s="29">
        <v>2235.5833333330229</v>
      </c>
      <c r="M54" s="29">
        <v>4045.1500000040978</v>
      </c>
      <c r="N54" s="29">
        <v>225.68333333334886</v>
      </c>
      <c r="O54" s="29">
        <v>3763.3166666706093</v>
      </c>
      <c r="P54" s="29">
        <v>5333.1500000001397</v>
      </c>
      <c r="Q54" s="29">
        <v>386.41666666674428</v>
      </c>
      <c r="R54" s="29">
        <f>R55+R56</f>
        <v>15989.300000007963</v>
      </c>
      <c r="S54" s="29">
        <v>6215.4499999999534</v>
      </c>
      <c r="T54" s="29">
        <v>5428.2999999998137</v>
      </c>
      <c r="U54" s="29">
        <v>1304.9999999997672</v>
      </c>
      <c r="V54" s="29">
        <v>385.01666666613892</v>
      </c>
      <c r="W54" s="29">
        <v>734.1500000001397</v>
      </c>
      <c r="X54" s="29">
        <v>9860.5166666661389</v>
      </c>
      <c r="Y54" s="29">
        <v>38776.366666666465</v>
      </c>
      <c r="Z54" s="29">
        <v>2181.7499999993015</v>
      </c>
      <c r="AA54" s="29">
        <v>1685.6499999994412</v>
      </c>
      <c r="AB54" s="29">
        <v>200.69999999995343</v>
      </c>
      <c r="AC54" s="29">
        <v>104824.80000000005</v>
      </c>
      <c r="AD54" s="29">
        <v>866.91666666651145</v>
      </c>
      <c r="AE54" s="29">
        <v>308.50000000023283</v>
      </c>
      <c r="AF54" s="29">
        <v>227.5</v>
      </c>
      <c r="AG54" s="29">
        <v>132.91666666674428</v>
      </c>
      <c r="AH54" s="29">
        <v>79.75</v>
      </c>
      <c r="AI54" s="29">
        <v>26134.516666666837</v>
      </c>
      <c r="AJ54" s="29">
        <f>AJ55+AJ56</f>
        <v>199347.79999999749</v>
      </c>
      <c r="AK54" s="29">
        <f>+AK55+AK56</f>
        <v>380507.80000000028</v>
      </c>
      <c r="AN54" s="27">
        <f>F54</f>
        <v>95393.80000000447</v>
      </c>
      <c r="AO54" s="27">
        <f>K54</f>
        <v>69776.899999990361</v>
      </c>
      <c r="AP54" s="27">
        <f>R54</f>
        <v>15989.300000007963</v>
      </c>
      <c r="AQ54" s="27">
        <f t="shared" si="22"/>
        <v>199347.79999999749</v>
      </c>
      <c r="AS54" s="27">
        <f t="shared" ref="AS54" si="33">+AS55+AS56</f>
        <v>380507.80000000028</v>
      </c>
    </row>
    <row r="55" spans="1:45" x14ac:dyDescent="0.2">
      <c r="A55" s="10" t="s">
        <v>4</v>
      </c>
      <c r="B55" s="6"/>
      <c r="C55" s="7"/>
      <c r="D55" s="29">
        <v>39091.633333337493</v>
      </c>
      <c r="E55" s="29">
        <v>19248.333333332324</v>
      </c>
      <c r="F55" s="29">
        <f t="shared" ref="F55:F56" si="34">SUM(D55:E55)</f>
        <v>58339.966666669818</v>
      </c>
      <c r="G55" s="29">
        <v>1310.033333333442</v>
      </c>
      <c r="H55" s="29">
        <v>31565.233333323151</v>
      </c>
      <c r="I55" s="29">
        <v>30623.800000000512</v>
      </c>
      <c r="J55" s="29">
        <v>6153.8333333332557</v>
      </c>
      <c r="K55" s="29">
        <f>SUM(G55:J55)</f>
        <v>69652.899999990361</v>
      </c>
      <c r="L55" s="29">
        <v>2235.5833333330229</v>
      </c>
      <c r="M55" s="29">
        <v>4045.1500000040978</v>
      </c>
      <c r="N55" s="29">
        <v>225.68333333334886</v>
      </c>
      <c r="O55" s="29">
        <v>3763.3166666706093</v>
      </c>
      <c r="P55" s="29">
        <v>3959.1000000000931</v>
      </c>
      <c r="Q55" s="29">
        <v>386.41666666674428</v>
      </c>
      <c r="R55" s="29">
        <f t="shared" ref="R55:R56" si="35">SUM(L55:Q55)</f>
        <v>14615.250000007916</v>
      </c>
      <c r="S55" s="29">
        <v>5843.2166666667908</v>
      </c>
      <c r="T55" s="29">
        <v>1198.6500000001397</v>
      </c>
      <c r="U55" s="29">
        <v>1304.9999999997672</v>
      </c>
      <c r="V55" s="29">
        <v>0</v>
      </c>
      <c r="W55" s="29">
        <v>88.983333333395422</v>
      </c>
      <c r="X55" s="29">
        <v>9860.5166666661389</v>
      </c>
      <c r="Y55" s="29">
        <v>36992.266666666372</v>
      </c>
      <c r="Z55" s="29">
        <v>816.26666666613892</v>
      </c>
      <c r="AA55" s="29">
        <v>143.61666666646488</v>
      </c>
      <c r="AB55" s="29">
        <v>156.5</v>
      </c>
      <c r="AC55" s="29">
        <v>104824.80000000005</v>
      </c>
      <c r="AD55" s="29">
        <v>866.91666666651145</v>
      </c>
      <c r="AE55" s="29">
        <v>0</v>
      </c>
      <c r="AF55" s="29">
        <v>0</v>
      </c>
      <c r="AG55" s="29">
        <v>96.5</v>
      </c>
      <c r="AH55" s="29">
        <v>79.75</v>
      </c>
      <c r="AI55" s="29">
        <v>23484.366666666232</v>
      </c>
      <c r="AJ55" s="29">
        <f>SUM(S55:AI55)</f>
        <v>185757.349999998</v>
      </c>
      <c r="AK55" s="29">
        <f>F55+K55+R55+AJ55</f>
        <v>328365.46666666609</v>
      </c>
      <c r="AN55" s="27">
        <f>F55</f>
        <v>58339.966666669818</v>
      </c>
      <c r="AO55" s="27">
        <f>K55</f>
        <v>69652.899999990361</v>
      </c>
      <c r="AP55" s="27">
        <f>R55</f>
        <v>14615.250000007916</v>
      </c>
      <c r="AQ55" s="27">
        <f t="shared" si="22"/>
        <v>185757.349999998</v>
      </c>
      <c r="AS55" s="27">
        <f>SUM(AN55:AR55)</f>
        <v>328365.46666666609</v>
      </c>
    </row>
    <row r="56" spans="1:45" x14ac:dyDescent="0.2">
      <c r="A56" s="10" t="s">
        <v>5</v>
      </c>
      <c r="B56" s="6"/>
      <c r="C56" s="7"/>
      <c r="D56" s="29">
        <v>37053.833333334653</v>
      </c>
      <c r="E56" s="29">
        <v>0</v>
      </c>
      <c r="F56" s="29">
        <f t="shared" si="34"/>
        <v>37053.833333334653</v>
      </c>
      <c r="G56" s="29">
        <v>0</v>
      </c>
      <c r="H56" s="29">
        <v>0</v>
      </c>
      <c r="I56" s="29">
        <v>0</v>
      </c>
      <c r="J56" s="29">
        <v>124</v>
      </c>
      <c r="K56" s="29">
        <f>SUM(G56:J56)</f>
        <v>124</v>
      </c>
      <c r="L56" s="29">
        <v>0</v>
      </c>
      <c r="M56" s="29">
        <v>0</v>
      </c>
      <c r="N56" s="29">
        <v>0</v>
      </c>
      <c r="O56" s="29">
        <v>0</v>
      </c>
      <c r="P56" s="29">
        <v>1374.0500000000466</v>
      </c>
      <c r="Q56" s="29">
        <v>0</v>
      </c>
      <c r="R56" s="29">
        <f t="shared" si="35"/>
        <v>1374.0500000000466</v>
      </c>
      <c r="S56" s="29">
        <v>372.23333333316259</v>
      </c>
      <c r="T56" s="29">
        <v>4229.649999999674</v>
      </c>
      <c r="U56" s="29">
        <v>0</v>
      </c>
      <c r="V56" s="29">
        <v>385.01666666613892</v>
      </c>
      <c r="W56" s="29">
        <v>645.16666666674428</v>
      </c>
      <c r="X56" s="29">
        <v>0</v>
      </c>
      <c r="Y56" s="29">
        <v>1784.1000000000931</v>
      </c>
      <c r="Z56" s="29">
        <v>1365.4833333331626</v>
      </c>
      <c r="AA56" s="29">
        <v>1542.0333333329763</v>
      </c>
      <c r="AB56" s="29">
        <v>44.199999999953434</v>
      </c>
      <c r="AC56" s="29">
        <v>0</v>
      </c>
      <c r="AD56" s="29">
        <v>0</v>
      </c>
      <c r="AE56" s="29">
        <v>308.50000000023283</v>
      </c>
      <c r="AF56" s="29">
        <v>227.5</v>
      </c>
      <c r="AG56" s="29">
        <v>36.416666666744277</v>
      </c>
      <c r="AH56" s="29">
        <v>0</v>
      </c>
      <c r="AI56" s="29">
        <v>2650.1500000006054</v>
      </c>
      <c r="AJ56" s="29">
        <f>SUM(S56:AI56)</f>
        <v>13590.449999999488</v>
      </c>
      <c r="AK56" s="29">
        <f>F56+K56+R56+AJ56</f>
        <v>52142.333333334187</v>
      </c>
      <c r="AN56" s="27">
        <f>F56</f>
        <v>37053.833333334653</v>
      </c>
      <c r="AO56" s="27">
        <f>K56</f>
        <v>124</v>
      </c>
      <c r="AP56" s="27">
        <f>R56</f>
        <v>1374.0500000000466</v>
      </c>
      <c r="AQ56" s="27">
        <f t="shared" si="22"/>
        <v>13590.449999999488</v>
      </c>
      <c r="AS56" s="27">
        <f>SUM(AN56:AR56)</f>
        <v>52142.333333334187</v>
      </c>
    </row>
    <row r="57" spans="1:45" x14ac:dyDescent="0.2">
      <c r="A57" s="11"/>
      <c r="B57" s="12"/>
      <c r="C57" s="13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</row>
    <row r="58" spans="1:45" ht="15.75" x14ac:dyDescent="0.25">
      <c r="A58" s="14" t="s">
        <v>15</v>
      </c>
      <c r="B58" s="15"/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</row>
    <row r="59" spans="1:45" ht="14.25" customHeight="1" x14ac:dyDescent="0.2">
      <c r="A59" s="8"/>
      <c r="B59" s="9"/>
      <c r="C59" s="7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45" ht="16.5" customHeight="1" x14ac:dyDescent="0.25">
      <c r="A60" s="5" t="s">
        <v>16</v>
      </c>
      <c r="B60" s="17"/>
      <c r="C60" s="18"/>
      <c r="D60" s="29">
        <v>5054958.2489999998</v>
      </c>
      <c r="E60" s="29">
        <v>1773818.4669999999</v>
      </c>
      <c r="F60" s="29">
        <f>+F62+F80</f>
        <v>6828776.716</v>
      </c>
      <c r="G60" s="29">
        <v>3203.3359999999998</v>
      </c>
      <c r="H60" s="29">
        <v>3836.0200000000004</v>
      </c>
      <c r="I60" s="29">
        <v>3127.55</v>
      </c>
      <c r="J60" s="29">
        <v>56942.495999999999</v>
      </c>
      <c r="K60" s="29">
        <f>+K62+K80</f>
        <v>67109.402000000002</v>
      </c>
      <c r="L60" s="29">
        <v>26380</v>
      </c>
      <c r="M60" s="29">
        <v>3674.7619999999997</v>
      </c>
      <c r="N60" s="29">
        <v>1623.7199999999998</v>
      </c>
      <c r="O60" s="29">
        <v>389.43</v>
      </c>
      <c r="P60" s="29">
        <v>44372.915999999997</v>
      </c>
      <c r="Q60" s="29">
        <v>12200</v>
      </c>
      <c r="R60" s="29">
        <f>+R62+R80</f>
        <v>88640.827999999994</v>
      </c>
      <c r="S60" s="29">
        <v>95298.16399999999</v>
      </c>
      <c r="T60" s="29">
        <v>173496.27800000002</v>
      </c>
      <c r="U60" s="29">
        <v>40076.032000000007</v>
      </c>
      <c r="V60" s="29">
        <v>17905.676000000003</v>
      </c>
      <c r="W60" s="29">
        <v>58852.469999999994</v>
      </c>
      <c r="X60" s="29">
        <v>76117.534999999989</v>
      </c>
      <c r="Y60" s="29">
        <v>631050.45499999996</v>
      </c>
      <c r="Z60" s="29">
        <v>592971.00300000003</v>
      </c>
      <c r="AA60" s="29">
        <v>264051.18</v>
      </c>
      <c r="AB60" s="29">
        <v>10635.955</v>
      </c>
      <c r="AC60" s="29">
        <v>0</v>
      </c>
      <c r="AD60" s="29">
        <v>15340</v>
      </c>
      <c r="AE60" s="29">
        <v>11184.184000000001</v>
      </c>
      <c r="AF60" s="29">
        <v>10000.540000000001</v>
      </c>
      <c r="AG60" s="29">
        <v>4139.558</v>
      </c>
      <c r="AH60" s="29">
        <v>5442.02</v>
      </c>
      <c r="AI60" s="29">
        <v>290548.87599999999</v>
      </c>
      <c r="AJ60" s="29">
        <f>+AJ62+AJ80</f>
        <v>2297109.926</v>
      </c>
      <c r="AK60" s="29">
        <f t="shared" ref="AK60" si="36">+AK62+AK80</f>
        <v>9281636.8720000014</v>
      </c>
      <c r="AN60" s="27">
        <f>F60</f>
        <v>6828776.716</v>
      </c>
      <c r="AO60" s="27">
        <f>K60</f>
        <v>67109.402000000002</v>
      </c>
      <c r="AP60" s="27">
        <f>R60</f>
        <v>88640.827999999994</v>
      </c>
      <c r="AQ60" s="27">
        <f t="shared" si="22"/>
        <v>2297109.926</v>
      </c>
      <c r="AS60" s="27">
        <f t="shared" ref="AS60" si="37">+AS62+AS80</f>
        <v>9281636.8720000014</v>
      </c>
    </row>
    <row r="61" spans="1:45" x14ac:dyDescent="0.2">
      <c r="A61" s="8"/>
      <c r="B61" s="9"/>
      <c r="C61" s="7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45" ht="15.75" x14ac:dyDescent="0.25">
      <c r="A62" s="5" t="s">
        <v>17</v>
      </c>
      <c r="B62" s="17"/>
      <c r="C62" s="18"/>
      <c r="D62" s="29">
        <v>3242739.7589999996</v>
      </c>
      <c r="E62" s="29">
        <v>1773818.4669999999</v>
      </c>
      <c r="F62" s="29">
        <f>+F64+F72</f>
        <v>5016558.2259999998</v>
      </c>
      <c r="G62" s="29">
        <v>3203.3359999999998</v>
      </c>
      <c r="H62" s="29">
        <v>3836.0200000000004</v>
      </c>
      <c r="I62" s="29">
        <v>3127.55</v>
      </c>
      <c r="J62" s="29">
        <v>54182.495999999999</v>
      </c>
      <c r="K62" s="29">
        <f>+K64+K72</f>
        <v>64349.402000000002</v>
      </c>
      <c r="L62" s="29">
        <v>26380</v>
      </c>
      <c r="M62" s="29">
        <v>3674.7619999999997</v>
      </c>
      <c r="N62" s="29">
        <v>1623.7199999999998</v>
      </c>
      <c r="O62" s="29">
        <v>389.43</v>
      </c>
      <c r="P62" s="29">
        <v>12075.678</v>
      </c>
      <c r="Q62" s="29">
        <v>12200</v>
      </c>
      <c r="R62" s="29">
        <f>+R64+R72</f>
        <v>56343.59</v>
      </c>
      <c r="S62" s="29">
        <v>40270.606</v>
      </c>
      <c r="T62" s="29">
        <v>18968.467000000001</v>
      </c>
      <c r="U62" s="29">
        <v>40076.032000000007</v>
      </c>
      <c r="V62" s="29">
        <v>0</v>
      </c>
      <c r="W62" s="29">
        <v>2067.1799999999998</v>
      </c>
      <c r="X62" s="29">
        <v>76117.534999999989</v>
      </c>
      <c r="Y62" s="29">
        <v>361253.45499999996</v>
      </c>
      <c r="Z62" s="29">
        <v>97986.002999999997</v>
      </c>
      <c r="AA62" s="29">
        <v>18219.635000000002</v>
      </c>
      <c r="AB62" s="29">
        <v>5136.1059999999998</v>
      </c>
      <c r="AC62" s="29">
        <v>0</v>
      </c>
      <c r="AD62" s="29">
        <v>15340</v>
      </c>
      <c r="AE62" s="29">
        <v>0</v>
      </c>
      <c r="AF62" s="29">
        <v>0</v>
      </c>
      <c r="AG62" s="29">
        <v>2179.558</v>
      </c>
      <c r="AH62" s="29">
        <v>5442.02</v>
      </c>
      <c r="AI62" s="29">
        <v>159442.65299999999</v>
      </c>
      <c r="AJ62" s="29">
        <f>+AJ64+AJ72</f>
        <v>842499.25</v>
      </c>
      <c r="AK62" s="29">
        <f t="shared" ref="AK62" si="38">+AK64+AK72</f>
        <v>5979750.4680000003</v>
      </c>
      <c r="AN62" s="27">
        <f>F62</f>
        <v>5016558.2259999998</v>
      </c>
      <c r="AO62" s="27">
        <f>K62</f>
        <v>64349.402000000002</v>
      </c>
      <c r="AP62" s="27">
        <f>R62</f>
        <v>56343.59</v>
      </c>
      <c r="AQ62" s="27">
        <f t="shared" si="22"/>
        <v>842499.25</v>
      </c>
      <c r="AS62" s="27">
        <f t="shared" ref="AS62" si="39">+AS64+AS72</f>
        <v>5979750.4680000003</v>
      </c>
    </row>
    <row r="63" spans="1:45" x14ac:dyDescent="0.2">
      <c r="A63" s="8"/>
      <c r="B63" s="9"/>
      <c r="C63" s="7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</row>
    <row r="64" spans="1:45" ht="15.75" x14ac:dyDescent="0.25">
      <c r="A64" s="5" t="s">
        <v>18</v>
      </c>
      <c r="B64" s="17"/>
      <c r="C64" s="18"/>
      <c r="D64" s="29">
        <v>1808887.774</v>
      </c>
      <c r="E64" s="29">
        <v>915711.20900000003</v>
      </c>
      <c r="F64" s="29">
        <f>SUM(F65:F70)</f>
        <v>2724598.983</v>
      </c>
      <c r="G64" s="29">
        <v>2938.7359999999999</v>
      </c>
      <c r="H64" s="29">
        <v>713.58999999999992</v>
      </c>
      <c r="I64" s="29">
        <v>2399.94</v>
      </c>
      <c r="J64" s="29">
        <v>21586.940999999999</v>
      </c>
      <c r="K64" s="29">
        <f>SUM(K65:K70)</f>
        <v>27639.206999999999</v>
      </c>
      <c r="L64" s="29">
        <v>26380</v>
      </c>
      <c r="M64" s="29">
        <v>1859.8319999999997</v>
      </c>
      <c r="N64" s="29">
        <v>1623.7199999999998</v>
      </c>
      <c r="O64" s="29">
        <v>263.43</v>
      </c>
      <c r="P64" s="29">
        <v>1812.01</v>
      </c>
      <c r="Q64" s="29">
        <v>0</v>
      </c>
      <c r="R64" s="29">
        <f>SUM(R65:R70)</f>
        <v>31938.991999999998</v>
      </c>
      <c r="S64" s="29">
        <v>39770.606</v>
      </c>
      <c r="T64" s="29">
        <v>18668.467000000001</v>
      </c>
      <c r="U64" s="29">
        <v>27272.160000000007</v>
      </c>
      <c r="V64" s="29">
        <v>0</v>
      </c>
      <c r="W64" s="29">
        <v>1767.1799999999998</v>
      </c>
      <c r="X64" s="29">
        <v>75717.534999999989</v>
      </c>
      <c r="Y64" s="29">
        <v>23033.035000000003</v>
      </c>
      <c r="Z64" s="29">
        <v>97986.002999999997</v>
      </c>
      <c r="AA64" s="29">
        <v>18219.635000000002</v>
      </c>
      <c r="AB64" s="29">
        <v>0</v>
      </c>
      <c r="AC64" s="29">
        <v>0</v>
      </c>
      <c r="AD64" s="29">
        <v>40</v>
      </c>
      <c r="AE64" s="29">
        <v>0</v>
      </c>
      <c r="AF64" s="29">
        <v>0</v>
      </c>
      <c r="AG64" s="29">
        <v>2179.558</v>
      </c>
      <c r="AH64" s="29">
        <v>2721.67</v>
      </c>
      <c r="AI64" s="29">
        <v>115925.04400000001</v>
      </c>
      <c r="AJ64" s="29">
        <f>SUM(AJ65:AJ70)</f>
        <v>423300.89300000004</v>
      </c>
      <c r="AK64" s="29">
        <f t="shared" ref="AK64" si="40">SUM(AK65:AK70)</f>
        <v>3207478.0750000002</v>
      </c>
      <c r="AN64" s="27">
        <f t="shared" ref="AN64:AN70" si="41">F64</f>
        <v>2724598.983</v>
      </c>
      <c r="AO64" s="27">
        <f t="shared" ref="AO64:AO70" si="42">K64</f>
        <v>27639.206999999999</v>
      </c>
      <c r="AP64" s="27">
        <f t="shared" ref="AP64:AP70" si="43">R64</f>
        <v>31938.991999999998</v>
      </c>
      <c r="AQ64" s="27">
        <f t="shared" si="22"/>
        <v>423300.89300000004</v>
      </c>
      <c r="AS64" s="27">
        <f t="shared" ref="AS64" si="44">SUM(AS65:AS70)</f>
        <v>3207478.0750000002</v>
      </c>
    </row>
    <row r="65" spans="1:45" x14ac:dyDescent="0.2">
      <c r="A65" s="10" t="s">
        <v>19</v>
      </c>
      <c r="B65" s="6"/>
      <c r="C65" s="7"/>
      <c r="D65" s="29">
        <v>222767.83499999999</v>
      </c>
      <c r="E65" s="29">
        <v>285990.20899999997</v>
      </c>
      <c r="F65" s="29">
        <f t="shared" ref="F65:F70" si="45">SUM(D65:E65)</f>
        <v>508758.04399999999</v>
      </c>
      <c r="G65" s="29">
        <v>0</v>
      </c>
      <c r="H65" s="29">
        <v>713.58999999999992</v>
      </c>
      <c r="I65" s="29">
        <v>2291.94</v>
      </c>
      <c r="J65" s="29">
        <v>21586.940999999999</v>
      </c>
      <c r="K65" s="29">
        <f t="shared" ref="K65:K70" si="46">SUM(G65:J65)</f>
        <v>24592.470999999998</v>
      </c>
      <c r="L65" s="29">
        <v>26380</v>
      </c>
      <c r="M65" s="29">
        <v>1859.8319999999997</v>
      </c>
      <c r="N65" s="29">
        <v>1623.7199999999998</v>
      </c>
      <c r="O65" s="29">
        <v>227.43</v>
      </c>
      <c r="P65" s="29">
        <v>1812.01</v>
      </c>
      <c r="Q65" s="29">
        <v>0</v>
      </c>
      <c r="R65" s="29">
        <f t="shared" ref="R65:R70" si="47">SUM(L65:Q65)</f>
        <v>31902.991999999998</v>
      </c>
      <c r="S65" s="29">
        <v>0</v>
      </c>
      <c r="T65" s="29">
        <v>470</v>
      </c>
      <c r="U65" s="29">
        <v>2327.81</v>
      </c>
      <c r="V65" s="29">
        <v>0</v>
      </c>
      <c r="W65" s="29">
        <v>0</v>
      </c>
      <c r="X65" s="29">
        <v>0</v>
      </c>
      <c r="Y65" s="29">
        <v>4410.79</v>
      </c>
      <c r="Z65" s="29">
        <v>0</v>
      </c>
      <c r="AA65" s="29">
        <v>0</v>
      </c>
      <c r="AB65" s="29">
        <v>0</v>
      </c>
      <c r="AC65" s="29">
        <v>0</v>
      </c>
      <c r="AD65" s="29">
        <v>40</v>
      </c>
      <c r="AE65" s="29">
        <v>0</v>
      </c>
      <c r="AF65" s="29">
        <v>0</v>
      </c>
      <c r="AG65" s="29">
        <v>0</v>
      </c>
      <c r="AH65" s="29">
        <v>2721.67</v>
      </c>
      <c r="AI65" s="29">
        <v>0</v>
      </c>
      <c r="AJ65" s="29">
        <f t="shared" ref="AJ65:AJ70" si="48">SUM(S65:AI65)</f>
        <v>9970.27</v>
      </c>
      <c r="AK65" s="29">
        <f t="shared" ref="AK65:AK70" si="49">F65+K65+R65+AJ65</f>
        <v>575223.777</v>
      </c>
      <c r="AN65" s="27">
        <f t="shared" si="41"/>
        <v>508758.04399999999</v>
      </c>
      <c r="AO65" s="27">
        <f t="shared" si="42"/>
        <v>24592.470999999998</v>
      </c>
      <c r="AP65" s="27">
        <f t="shared" si="43"/>
        <v>31902.991999999998</v>
      </c>
      <c r="AQ65" s="27">
        <f t="shared" si="22"/>
        <v>9970.27</v>
      </c>
      <c r="AS65" s="27">
        <f>SUM(AN65:AR65)</f>
        <v>575223.777</v>
      </c>
    </row>
    <row r="66" spans="1:45" x14ac:dyDescent="0.2">
      <c r="A66" s="10" t="s">
        <v>20</v>
      </c>
      <c r="B66" s="6"/>
      <c r="C66" s="7"/>
      <c r="D66" s="29">
        <v>57801.619000000006</v>
      </c>
      <c r="E66" s="29">
        <v>0</v>
      </c>
      <c r="F66" s="29">
        <f t="shared" si="45"/>
        <v>57801.619000000006</v>
      </c>
      <c r="G66" s="29">
        <v>2938.7359999999999</v>
      </c>
      <c r="H66" s="29">
        <v>0</v>
      </c>
      <c r="I66" s="29">
        <v>0</v>
      </c>
      <c r="J66" s="29">
        <v>0</v>
      </c>
      <c r="K66" s="29">
        <f t="shared" si="46"/>
        <v>2938.7359999999999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f t="shared" si="47"/>
        <v>0</v>
      </c>
      <c r="S66" s="29">
        <v>500</v>
      </c>
      <c r="T66" s="29">
        <v>11500.498</v>
      </c>
      <c r="U66" s="29">
        <v>0</v>
      </c>
      <c r="V66" s="29">
        <v>0</v>
      </c>
      <c r="W66" s="29">
        <v>1767.1799999999998</v>
      </c>
      <c r="X66" s="29">
        <v>0</v>
      </c>
      <c r="Y66" s="29">
        <v>0</v>
      </c>
      <c r="Z66" s="29">
        <v>0</v>
      </c>
      <c r="AA66" s="29">
        <v>18219.635000000002</v>
      </c>
      <c r="AB66" s="29">
        <v>0</v>
      </c>
      <c r="AC66" s="29">
        <v>0</v>
      </c>
      <c r="AD66" s="29">
        <v>0</v>
      </c>
      <c r="AE66" s="29">
        <v>0</v>
      </c>
      <c r="AF66" s="29">
        <v>0</v>
      </c>
      <c r="AG66" s="29">
        <v>2179.558</v>
      </c>
      <c r="AH66" s="29">
        <v>0</v>
      </c>
      <c r="AI66" s="29">
        <v>0</v>
      </c>
      <c r="AJ66" s="29">
        <f t="shared" si="48"/>
        <v>34166.870999999999</v>
      </c>
      <c r="AK66" s="29">
        <f t="shared" si="49"/>
        <v>94907.225999999995</v>
      </c>
      <c r="AN66" s="27">
        <f t="shared" si="41"/>
        <v>57801.619000000006</v>
      </c>
      <c r="AO66" s="27">
        <f t="shared" si="42"/>
        <v>2938.7359999999999</v>
      </c>
      <c r="AP66" s="27">
        <f t="shared" si="43"/>
        <v>0</v>
      </c>
      <c r="AQ66" s="27">
        <f t="shared" si="22"/>
        <v>34166.870999999999</v>
      </c>
      <c r="AS66" s="27">
        <f t="shared" ref="AS66:AS70" si="50">SUM(AN66:AR66)</f>
        <v>94907.225999999995</v>
      </c>
    </row>
    <row r="67" spans="1:45" x14ac:dyDescent="0.2">
      <c r="A67" s="10" t="s">
        <v>21</v>
      </c>
      <c r="B67" s="6"/>
      <c r="C67" s="7"/>
      <c r="D67" s="29">
        <v>424.32</v>
      </c>
      <c r="E67" s="29">
        <v>0</v>
      </c>
      <c r="F67" s="29">
        <f t="shared" si="45"/>
        <v>424.32</v>
      </c>
      <c r="G67" s="29">
        <v>0</v>
      </c>
      <c r="H67" s="29">
        <v>0</v>
      </c>
      <c r="I67" s="29">
        <v>0</v>
      </c>
      <c r="J67" s="29">
        <v>0</v>
      </c>
      <c r="K67" s="29">
        <f t="shared" si="46"/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f t="shared" si="47"/>
        <v>0</v>
      </c>
      <c r="S67" s="29">
        <v>39270.606</v>
      </c>
      <c r="T67" s="29">
        <v>6697.9690000000001</v>
      </c>
      <c r="U67" s="29">
        <v>0</v>
      </c>
      <c r="V67" s="29">
        <v>0</v>
      </c>
      <c r="W67" s="29">
        <v>0</v>
      </c>
      <c r="X67" s="29">
        <v>75717.534999999989</v>
      </c>
      <c r="Y67" s="29">
        <v>18622.245000000003</v>
      </c>
      <c r="Z67" s="29">
        <v>97986.002999999997</v>
      </c>
      <c r="AA67" s="29">
        <v>0</v>
      </c>
      <c r="AB67" s="29">
        <v>0</v>
      </c>
      <c r="AC67" s="29">
        <v>0</v>
      </c>
      <c r="AD67" s="29">
        <v>0</v>
      </c>
      <c r="AE67" s="29">
        <v>0</v>
      </c>
      <c r="AF67" s="29">
        <v>0</v>
      </c>
      <c r="AG67" s="29">
        <v>0</v>
      </c>
      <c r="AH67" s="29">
        <v>0</v>
      </c>
      <c r="AI67" s="29">
        <v>115925.04400000001</v>
      </c>
      <c r="AJ67" s="29">
        <f t="shared" si="48"/>
        <v>354219.402</v>
      </c>
      <c r="AK67" s="29">
        <f t="shared" si="49"/>
        <v>354643.72200000001</v>
      </c>
      <c r="AN67" s="27">
        <f t="shared" si="41"/>
        <v>424.32</v>
      </c>
      <c r="AO67" s="27">
        <f t="shared" si="42"/>
        <v>0</v>
      </c>
      <c r="AP67" s="27">
        <f t="shared" si="43"/>
        <v>0</v>
      </c>
      <c r="AQ67" s="27">
        <f t="shared" si="22"/>
        <v>354219.402</v>
      </c>
      <c r="AS67" s="27">
        <f t="shared" si="50"/>
        <v>354643.72200000001</v>
      </c>
    </row>
    <row r="68" spans="1:45" x14ac:dyDescent="0.2">
      <c r="A68" s="10" t="s">
        <v>22</v>
      </c>
      <c r="B68" s="6"/>
      <c r="C68" s="7"/>
      <c r="D68" s="29">
        <v>1527894</v>
      </c>
      <c r="E68" s="29">
        <v>629721</v>
      </c>
      <c r="F68" s="29">
        <f t="shared" si="45"/>
        <v>2157615</v>
      </c>
      <c r="G68" s="29">
        <v>0</v>
      </c>
      <c r="H68" s="29">
        <v>0</v>
      </c>
      <c r="I68" s="29">
        <v>108</v>
      </c>
      <c r="J68" s="29">
        <v>0</v>
      </c>
      <c r="K68" s="29">
        <f t="shared" si="46"/>
        <v>108</v>
      </c>
      <c r="L68" s="29">
        <v>0</v>
      </c>
      <c r="M68" s="29">
        <v>0</v>
      </c>
      <c r="N68" s="29">
        <v>0</v>
      </c>
      <c r="O68" s="29">
        <v>36</v>
      </c>
      <c r="P68" s="29">
        <v>0</v>
      </c>
      <c r="Q68" s="29">
        <v>0</v>
      </c>
      <c r="R68" s="29">
        <f t="shared" si="47"/>
        <v>36</v>
      </c>
      <c r="S68" s="29">
        <v>0</v>
      </c>
      <c r="T68" s="29">
        <v>0</v>
      </c>
      <c r="U68" s="29">
        <v>24944.350000000006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>
        <v>0</v>
      </c>
      <c r="AC68" s="29">
        <v>0</v>
      </c>
      <c r="AD68" s="29">
        <v>0</v>
      </c>
      <c r="AE68" s="29">
        <v>0</v>
      </c>
      <c r="AF68" s="29">
        <v>0</v>
      </c>
      <c r="AG68" s="29">
        <v>0</v>
      </c>
      <c r="AH68" s="29">
        <v>0</v>
      </c>
      <c r="AI68" s="29">
        <v>0</v>
      </c>
      <c r="AJ68" s="29">
        <f t="shared" si="48"/>
        <v>24944.350000000006</v>
      </c>
      <c r="AK68" s="29">
        <f t="shared" si="49"/>
        <v>2182703.35</v>
      </c>
      <c r="AN68" s="27">
        <f t="shared" si="41"/>
        <v>2157615</v>
      </c>
      <c r="AO68" s="27">
        <f t="shared" si="42"/>
        <v>108</v>
      </c>
      <c r="AP68" s="27">
        <f t="shared" si="43"/>
        <v>36</v>
      </c>
      <c r="AQ68" s="27">
        <f t="shared" ref="AQ68:AQ98" si="51">AJ68</f>
        <v>24944.350000000006</v>
      </c>
      <c r="AS68" s="27">
        <f t="shared" si="50"/>
        <v>2182703.35</v>
      </c>
    </row>
    <row r="69" spans="1:45" x14ac:dyDescent="0.2">
      <c r="A69" s="10" t="s">
        <v>23</v>
      </c>
      <c r="B69" s="6"/>
      <c r="C69" s="7"/>
      <c r="D69" s="29">
        <v>0</v>
      </c>
      <c r="E69" s="29">
        <v>0</v>
      </c>
      <c r="F69" s="29">
        <f t="shared" si="45"/>
        <v>0</v>
      </c>
      <c r="G69" s="29">
        <v>0</v>
      </c>
      <c r="H69" s="29">
        <v>0</v>
      </c>
      <c r="I69" s="29">
        <v>0</v>
      </c>
      <c r="J69" s="29">
        <v>0</v>
      </c>
      <c r="K69" s="29">
        <f t="shared" si="46"/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f t="shared" si="47"/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0</v>
      </c>
      <c r="AC69" s="29">
        <v>0</v>
      </c>
      <c r="AD69" s="29">
        <v>0</v>
      </c>
      <c r="AE69" s="29">
        <v>0</v>
      </c>
      <c r="AF69" s="29">
        <v>0</v>
      </c>
      <c r="AG69" s="29">
        <v>0</v>
      </c>
      <c r="AH69" s="29">
        <v>0</v>
      </c>
      <c r="AI69" s="29">
        <v>0</v>
      </c>
      <c r="AJ69" s="29">
        <f t="shared" si="48"/>
        <v>0</v>
      </c>
      <c r="AK69" s="29">
        <f t="shared" si="49"/>
        <v>0</v>
      </c>
      <c r="AN69" s="27">
        <f t="shared" si="41"/>
        <v>0</v>
      </c>
      <c r="AO69" s="27">
        <f t="shared" si="42"/>
        <v>0</v>
      </c>
      <c r="AP69" s="27">
        <f t="shared" si="43"/>
        <v>0</v>
      </c>
      <c r="AQ69" s="27">
        <f t="shared" si="51"/>
        <v>0</v>
      </c>
      <c r="AS69" s="27">
        <f t="shared" si="50"/>
        <v>0</v>
      </c>
    </row>
    <row r="70" spans="1:45" x14ac:dyDescent="0.2">
      <c r="A70" s="10" t="s">
        <v>24</v>
      </c>
      <c r="B70" s="6"/>
      <c r="C70" s="7"/>
      <c r="D70" s="29">
        <v>0</v>
      </c>
      <c r="E70" s="29">
        <v>0</v>
      </c>
      <c r="F70" s="29">
        <f t="shared" si="45"/>
        <v>0</v>
      </c>
      <c r="G70" s="29">
        <v>0</v>
      </c>
      <c r="H70" s="29">
        <v>0</v>
      </c>
      <c r="I70" s="29">
        <v>0</v>
      </c>
      <c r="J70" s="29">
        <v>0</v>
      </c>
      <c r="K70" s="29">
        <f t="shared" si="46"/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f t="shared" si="47"/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0</v>
      </c>
      <c r="AC70" s="29">
        <v>0</v>
      </c>
      <c r="AD70" s="29">
        <v>0</v>
      </c>
      <c r="AE70" s="29">
        <v>0</v>
      </c>
      <c r="AF70" s="29">
        <v>0</v>
      </c>
      <c r="AG70" s="29">
        <v>0</v>
      </c>
      <c r="AH70" s="29">
        <v>0</v>
      </c>
      <c r="AI70" s="29">
        <v>0</v>
      </c>
      <c r="AJ70" s="29">
        <f t="shared" si="48"/>
        <v>0</v>
      </c>
      <c r="AK70" s="29">
        <f t="shared" si="49"/>
        <v>0</v>
      </c>
      <c r="AN70" s="27">
        <f t="shared" si="41"/>
        <v>0</v>
      </c>
      <c r="AO70" s="27">
        <f t="shared" si="42"/>
        <v>0</v>
      </c>
      <c r="AP70" s="27">
        <f t="shared" si="43"/>
        <v>0</v>
      </c>
      <c r="AQ70" s="27">
        <f t="shared" si="51"/>
        <v>0</v>
      </c>
      <c r="AS70" s="27">
        <f t="shared" si="50"/>
        <v>0</v>
      </c>
    </row>
    <row r="71" spans="1:45" x14ac:dyDescent="0.2">
      <c r="A71" s="8"/>
      <c r="B71" s="9"/>
      <c r="C71" s="7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</row>
    <row r="72" spans="1:45" ht="15.75" x14ac:dyDescent="0.25">
      <c r="A72" s="5" t="s">
        <v>25</v>
      </c>
      <c r="B72" s="17"/>
      <c r="C72" s="18"/>
      <c r="D72" s="29">
        <v>1433851.9849999999</v>
      </c>
      <c r="E72" s="29">
        <v>858107.25799999991</v>
      </c>
      <c r="F72" s="29">
        <f>SUM(F73:F78)</f>
        <v>2291959.2429999998</v>
      </c>
      <c r="G72" s="29">
        <v>264.60000000000002</v>
      </c>
      <c r="H72" s="29">
        <v>3122.4300000000003</v>
      </c>
      <c r="I72" s="29">
        <v>727.6099999999999</v>
      </c>
      <c r="J72" s="29">
        <v>32595.555</v>
      </c>
      <c r="K72" s="29">
        <f>SUM(K73:K78)</f>
        <v>36710.195</v>
      </c>
      <c r="L72" s="29">
        <v>0</v>
      </c>
      <c r="M72" s="29">
        <v>1814.9300000000003</v>
      </c>
      <c r="N72" s="29">
        <v>0</v>
      </c>
      <c r="O72" s="29">
        <v>126</v>
      </c>
      <c r="P72" s="29">
        <v>10263.668</v>
      </c>
      <c r="Q72" s="29">
        <v>12200</v>
      </c>
      <c r="R72" s="29">
        <f>SUM(R73:R78)</f>
        <v>24404.597999999998</v>
      </c>
      <c r="S72" s="29">
        <v>500</v>
      </c>
      <c r="T72" s="29">
        <v>300</v>
      </c>
      <c r="U72" s="29">
        <v>12803.872000000001</v>
      </c>
      <c r="V72" s="29">
        <v>0</v>
      </c>
      <c r="W72" s="29">
        <v>300</v>
      </c>
      <c r="X72" s="29">
        <v>400</v>
      </c>
      <c r="Y72" s="29">
        <v>338220.42</v>
      </c>
      <c r="Z72" s="29">
        <v>0</v>
      </c>
      <c r="AA72" s="29">
        <v>0</v>
      </c>
      <c r="AB72" s="29">
        <v>5136.1059999999998</v>
      </c>
      <c r="AC72" s="29">
        <v>0</v>
      </c>
      <c r="AD72" s="29">
        <v>15300</v>
      </c>
      <c r="AE72" s="29">
        <v>0</v>
      </c>
      <c r="AF72" s="29">
        <v>0</v>
      </c>
      <c r="AG72" s="29">
        <v>0</v>
      </c>
      <c r="AH72" s="29">
        <v>2720.35</v>
      </c>
      <c r="AI72" s="29">
        <v>43517.608999999997</v>
      </c>
      <c r="AJ72" s="29">
        <f>SUM(AJ73:AJ78)</f>
        <v>419198.3569999999</v>
      </c>
      <c r="AK72" s="29">
        <f t="shared" ref="AK72" si="52">SUM(AK73:AK78)</f>
        <v>2772272.3930000002</v>
      </c>
      <c r="AN72" s="27">
        <f t="shared" ref="AN72:AN78" si="53">F72</f>
        <v>2291959.2429999998</v>
      </c>
      <c r="AO72" s="27">
        <f t="shared" ref="AO72:AO78" si="54">K72</f>
        <v>36710.195</v>
      </c>
      <c r="AP72" s="27">
        <f t="shared" ref="AP72:AP78" si="55">R72</f>
        <v>24404.597999999998</v>
      </c>
      <c r="AQ72" s="27">
        <f t="shared" si="51"/>
        <v>419198.3569999999</v>
      </c>
      <c r="AS72" s="27">
        <f t="shared" ref="AS72" si="56">SUM(AS73:AS78)</f>
        <v>2772272.3930000002</v>
      </c>
    </row>
    <row r="73" spans="1:45" x14ac:dyDescent="0.2">
      <c r="A73" s="10" t="s">
        <v>19</v>
      </c>
      <c r="B73" s="6"/>
      <c r="C73" s="7"/>
      <c r="D73" s="29">
        <v>57208.99</v>
      </c>
      <c r="E73" s="29">
        <v>265052.25799999997</v>
      </c>
      <c r="F73" s="29">
        <f t="shared" ref="F73:F78" si="57">SUM(D73:E73)</f>
        <v>322261.24799999996</v>
      </c>
      <c r="G73" s="29">
        <v>264.60000000000002</v>
      </c>
      <c r="H73" s="29">
        <v>2690.4300000000003</v>
      </c>
      <c r="I73" s="29">
        <v>727.6099999999999</v>
      </c>
      <c r="J73" s="29">
        <v>31665.555</v>
      </c>
      <c r="K73" s="29">
        <f t="shared" ref="K73:K78" si="58">SUM(G73:J73)</f>
        <v>35348.195</v>
      </c>
      <c r="L73" s="29">
        <v>0</v>
      </c>
      <c r="M73" s="29">
        <v>1814.9300000000003</v>
      </c>
      <c r="N73" s="29">
        <v>0</v>
      </c>
      <c r="O73" s="29">
        <v>126</v>
      </c>
      <c r="P73" s="29">
        <v>473.66800000000001</v>
      </c>
      <c r="Q73" s="29">
        <v>9400</v>
      </c>
      <c r="R73" s="29">
        <f t="shared" ref="R73:R78" si="59">SUM(L73:Q73)</f>
        <v>11814.598</v>
      </c>
      <c r="S73" s="29">
        <v>0</v>
      </c>
      <c r="T73" s="29">
        <v>0</v>
      </c>
      <c r="U73" s="29">
        <v>245.15399999999997</v>
      </c>
      <c r="V73" s="29">
        <v>0</v>
      </c>
      <c r="W73" s="29">
        <v>0</v>
      </c>
      <c r="X73" s="29">
        <v>0</v>
      </c>
      <c r="Y73" s="29">
        <v>338220.42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2720.35</v>
      </c>
      <c r="AI73" s="29">
        <v>0</v>
      </c>
      <c r="AJ73" s="29">
        <f t="shared" ref="AJ73:AJ78" si="60">SUM(S73:AI73)</f>
        <v>341185.92399999994</v>
      </c>
      <c r="AK73" s="29">
        <f t="shared" ref="AK73:AK78" si="61">F73+K73+R73+AJ73</f>
        <v>710609.96499999985</v>
      </c>
      <c r="AN73" s="27">
        <f t="shared" si="53"/>
        <v>322261.24799999996</v>
      </c>
      <c r="AO73" s="27">
        <f t="shared" si="54"/>
        <v>35348.195</v>
      </c>
      <c r="AP73" s="27">
        <f t="shared" si="55"/>
        <v>11814.598</v>
      </c>
      <c r="AQ73" s="27">
        <f t="shared" si="51"/>
        <v>341185.92399999994</v>
      </c>
      <c r="AS73" s="27">
        <f>SUM(AN73:AR73)</f>
        <v>710609.96499999985</v>
      </c>
    </row>
    <row r="74" spans="1:45" x14ac:dyDescent="0.2">
      <c r="A74" s="10" t="s">
        <v>20</v>
      </c>
      <c r="B74" s="6"/>
      <c r="C74" s="7"/>
      <c r="D74" s="29">
        <v>504403.89500000002</v>
      </c>
      <c r="E74" s="29">
        <v>0</v>
      </c>
      <c r="F74" s="29">
        <f t="shared" si="57"/>
        <v>504403.89500000002</v>
      </c>
      <c r="G74" s="29">
        <v>0</v>
      </c>
      <c r="H74" s="29">
        <v>0</v>
      </c>
      <c r="I74" s="29">
        <v>0</v>
      </c>
      <c r="J74" s="29">
        <v>930</v>
      </c>
      <c r="K74" s="29">
        <f t="shared" si="58"/>
        <v>930</v>
      </c>
      <c r="L74" s="29">
        <v>0</v>
      </c>
      <c r="M74" s="29">
        <v>0</v>
      </c>
      <c r="N74" s="29">
        <v>0</v>
      </c>
      <c r="O74" s="29">
        <v>0</v>
      </c>
      <c r="P74" s="29">
        <v>4190</v>
      </c>
      <c r="Q74" s="29">
        <v>0</v>
      </c>
      <c r="R74" s="29">
        <f t="shared" si="59"/>
        <v>4190</v>
      </c>
      <c r="S74" s="29">
        <v>500</v>
      </c>
      <c r="T74" s="29">
        <v>300</v>
      </c>
      <c r="U74" s="29">
        <v>0</v>
      </c>
      <c r="V74" s="29">
        <v>0</v>
      </c>
      <c r="W74" s="29">
        <v>300</v>
      </c>
      <c r="X74" s="29">
        <v>400</v>
      </c>
      <c r="Y74" s="29">
        <v>0</v>
      </c>
      <c r="Z74" s="29">
        <v>0</v>
      </c>
      <c r="AA74" s="29">
        <v>0</v>
      </c>
      <c r="AB74" s="29">
        <v>5136.1059999999998</v>
      </c>
      <c r="AC74" s="29">
        <v>0</v>
      </c>
      <c r="AD74" s="29">
        <v>0</v>
      </c>
      <c r="AE74" s="29">
        <v>0</v>
      </c>
      <c r="AF74" s="29">
        <v>0</v>
      </c>
      <c r="AG74" s="29">
        <v>0</v>
      </c>
      <c r="AH74" s="29">
        <v>0</v>
      </c>
      <c r="AI74" s="29">
        <v>15600</v>
      </c>
      <c r="AJ74" s="29">
        <f t="shared" si="60"/>
        <v>22236.106</v>
      </c>
      <c r="AK74" s="29">
        <f t="shared" si="61"/>
        <v>531760.00100000005</v>
      </c>
      <c r="AN74" s="27">
        <f t="shared" si="53"/>
        <v>504403.89500000002</v>
      </c>
      <c r="AO74" s="27">
        <f t="shared" si="54"/>
        <v>930</v>
      </c>
      <c r="AP74" s="27">
        <f t="shared" si="55"/>
        <v>4190</v>
      </c>
      <c r="AQ74" s="27">
        <f t="shared" si="51"/>
        <v>22236.106</v>
      </c>
      <c r="AS74" s="27">
        <f t="shared" ref="AS74:AS78" si="62">SUM(AN74:AR74)</f>
        <v>531760.00100000005</v>
      </c>
    </row>
    <row r="75" spans="1:45" x14ac:dyDescent="0.2">
      <c r="A75" s="10" t="s">
        <v>21</v>
      </c>
      <c r="B75" s="6"/>
      <c r="C75" s="7"/>
      <c r="D75" s="29">
        <v>3001.1</v>
      </c>
      <c r="E75" s="29">
        <v>0</v>
      </c>
      <c r="F75" s="29">
        <f t="shared" si="57"/>
        <v>3001.1</v>
      </c>
      <c r="G75" s="29">
        <v>0</v>
      </c>
      <c r="H75" s="29">
        <v>0</v>
      </c>
      <c r="I75" s="29">
        <v>0</v>
      </c>
      <c r="J75" s="29">
        <v>0</v>
      </c>
      <c r="K75" s="29">
        <f t="shared" si="58"/>
        <v>0</v>
      </c>
      <c r="L75" s="29">
        <v>0</v>
      </c>
      <c r="M75" s="29">
        <v>0</v>
      </c>
      <c r="N75" s="29">
        <v>0</v>
      </c>
      <c r="O75" s="29">
        <v>0</v>
      </c>
      <c r="P75" s="29">
        <v>5600</v>
      </c>
      <c r="Q75" s="29">
        <v>2800</v>
      </c>
      <c r="R75" s="29">
        <f t="shared" si="59"/>
        <v>8400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>
        <v>0</v>
      </c>
      <c r="AC75" s="29">
        <v>0</v>
      </c>
      <c r="AD75" s="29">
        <v>15300</v>
      </c>
      <c r="AE75" s="29">
        <v>0</v>
      </c>
      <c r="AF75" s="29">
        <v>0</v>
      </c>
      <c r="AG75" s="29">
        <v>0</v>
      </c>
      <c r="AH75" s="29">
        <v>0</v>
      </c>
      <c r="AI75" s="29">
        <v>27917.609</v>
      </c>
      <c r="AJ75" s="29">
        <f t="shared" si="60"/>
        <v>43217.608999999997</v>
      </c>
      <c r="AK75" s="29">
        <f t="shared" si="61"/>
        <v>54618.708999999995</v>
      </c>
      <c r="AN75" s="27">
        <f t="shared" si="53"/>
        <v>3001.1</v>
      </c>
      <c r="AO75" s="27">
        <f t="shared" si="54"/>
        <v>0</v>
      </c>
      <c r="AP75" s="27">
        <f t="shared" si="55"/>
        <v>8400</v>
      </c>
      <c r="AQ75" s="27">
        <f t="shared" si="51"/>
        <v>43217.608999999997</v>
      </c>
      <c r="AS75" s="27">
        <f t="shared" si="62"/>
        <v>54618.708999999995</v>
      </c>
    </row>
    <row r="76" spans="1:45" x14ac:dyDescent="0.2">
      <c r="A76" s="10" t="s">
        <v>26</v>
      </c>
      <c r="B76" s="6"/>
      <c r="C76" s="7"/>
      <c r="D76" s="29">
        <v>869238</v>
      </c>
      <c r="E76" s="29">
        <v>593055</v>
      </c>
      <c r="F76" s="29">
        <f t="shared" si="57"/>
        <v>1462293</v>
      </c>
      <c r="G76" s="29">
        <v>0</v>
      </c>
      <c r="H76" s="29">
        <v>432</v>
      </c>
      <c r="I76" s="29">
        <v>0</v>
      </c>
      <c r="J76" s="29">
        <v>0</v>
      </c>
      <c r="K76" s="29">
        <f t="shared" si="58"/>
        <v>432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f t="shared" si="59"/>
        <v>0</v>
      </c>
      <c r="S76" s="29">
        <v>0</v>
      </c>
      <c r="T76" s="29">
        <v>0</v>
      </c>
      <c r="U76" s="29">
        <v>12558.718000000001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>
        <v>0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f t="shared" si="60"/>
        <v>12558.718000000001</v>
      </c>
      <c r="AK76" s="29">
        <f t="shared" si="61"/>
        <v>1475283.7180000001</v>
      </c>
      <c r="AN76" s="27">
        <f t="shared" si="53"/>
        <v>1462293</v>
      </c>
      <c r="AO76" s="27">
        <f t="shared" si="54"/>
        <v>432</v>
      </c>
      <c r="AP76" s="27">
        <f t="shared" si="55"/>
        <v>0</v>
      </c>
      <c r="AQ76" s="27">
        <f t="shared" si="51"/>
        <v>12558.718000000001</v>
      </c>
      <c r="AS76" s="27">
        <f t="shared" si="62"/>
        <v>1475283.7180000001</v>
      </c>
    </row>
    <row r="77" spans="1:45" x14ac:dyDescent="0.2">
      <c r="A77" s="10" t="s">
        <v>23</v>
      </c>
      <c r="B77" s="6"/>
      <c r="C77" s="7"/>
      <c r="D77" s="29">
        <v>0</v>
      </c>
      <c r="E77" s="29">
        <v>0</v>
      </c>
      <c r="F77" s="29">
        <f t="shared" si="57"/>
        <v>0</v>
      </c>
      <c r="G77" s="29">
        <v>0</v>
      </c>
      <c r="H77" s="29">
        <v>0</v>
      </c>
      <c r="I77" s="29">
        <v>0</v>
      </c>
      <c r="J77" s="29">
        <v>0</v>
      </c>
      <c r="K77" s="29">
        <f t="shared" si="58"/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f t="shared" si="59"/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f t="shared" si="60"/>
        <v>0</v>
      </c>
      <c r="AK77" s="29">
        <f t="shared" si="61"/>
        <v>0</v>
      </c>
      <c r="AN77" s="27">
        <f t="shared" si="53"/>
        <v>0</v>
      </c>
      <c r="AO77" s="27">
        <f t="shared" si="54"/>
        <v>0</v>
      </c>
      <c r="AP77" s="27">
        <f t="shared" si="55"/>
        <v>0</v>
      </c>
      <c r="AQ77" s="27">
        <f t="shared" si="51"/>
        <v>0</v>
      </c>
      <c r="AS77" s="27">
        <f t="shared" si="62"/>
        <v>0</v>
      </c>
    </row>
    <row r="78" spans="1:45" x14ac:dyDescent="0.2">
      <c r="A78" s="10" t="s">
        <v>27</v>
      </c>
      <c r="B78" s="6"/>
      <c r="C78" s="7"/>
      <c r="D78" s="29">
        <v>0</v>
      </c>
      <c r="E78" s="29">
        <v>0</v>
      </c>
      <c r="F78" s="29">
        <f t="shared" si="57"/>
        <v>0</v>
      </c>
      <c r="G78" s="29">
        <v>0</v>
      </c>
      <c r="H78" s="29">
        <v>0</v>
      </c>
      <c r="I78" s="29">
        <v>0</v>
      </c>
      <c r="J78" s="29">
        <v>0</v>
      </c>
      <c r="K78" s="29">
        <f t="shared" si="58"/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f t="shared" si="59"/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0</v>
      </c>
      <c r="AC78" s="29">
        <v>0</v>
      </c>
      <c r="AD78" s="29">
        <v>0</v>
      </c>
      <c r="AE78" s="29">
        <v>0</v>
      </c>
      <c r="AF78" s="29">
        <v>0</v>
      </c>
      <c r="AG78" s="29">
        <v>0</v>
      </c>
      <c r="AH78" s="29">
        <v>0</v>
      </c>
      <c r="AI78" s="29">
        <v>0</v>
      </c>
      <c r="AJ78" s="29">
        <f t="shared" si="60"/>
        <v>0</v>
      </c>
      <c r="AK78" s="29">
        <f t="shared" si="61"/>
        <v>0</v>
      </c>
      <c r="AN78" s="27">
        <f t="shared" si="53"/>
        <v>0</v>
      </c>
      <c r="AO78" s="27">
        <f t="shared" si="54"/>
        <v>0</v>
      </c>
      <c r="AP78" s="27">
        <f t="shared" si="55"/>
        <v>0</v>
      </c>
      <c r="AQ78" s="27">
        <f t="shared" si="51"/>
        <v>0</v>
      </c>
      <c r="AS78" s="27">
        <f t="shared" si="62"/>
        <v>0</v>
      </c>
    </row>
    <row r="79" spans="1:45" x14ac:dyDescent="0.2">
      <c r="A79" s="10"/>
      <c r="B79" s="6"/>
      <c r="C79" s="7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</row>
    <row r="80" spans="1:45" ht="15.75" x14ac:dyDescent="0.25">
      <c r="A80" s="19" t="s">
        <v>28</v>
      </c>
      <c r="B80" s="20"/>
      <c r="C80" s="21"/>
      <c r="D80" s="29">
        <v>1812218.49</v>
      </c>
      <c r="E80" s="29">
        <v>0</v>
      </c>
      <c r="F80" s="29">
        <f>+F82+F90</f>
        <v>1812218.49</v>
      </c>
      <c r="G80" s="29">
        <v>0</v>
      </c>
      <c r="H80" s="29">
        <v>0</v>
      </c>
      <c r="I80" s="29">
        <v>0</v>
      </c>
      <c r="J80" s="29">
        <v>2760</v>
      </c>
      <c r="K80" s="29">
        <f>+K82+K90</f>
        <v>2760</v>
      </c>
      <c r="L80" s="29">
        <v>0</v>
      </c>
      <c r="M80" s="29">
        <v>0</v>
      </c>
      <c r="N80" s="29">
        <v>0</v>
      </c>
      <c r="O80" s="29">
        <v>0</v>
      </c>
      <c r="P80" s="29">
        <v>32297.238000000001</v>
      </c>
      <c r="Q80" s="29">
        <v>0</v>
      </c>
      <c r="R80" s="29">
        <f>+R82+R90</f>
        <v>32297.238000000001</v>
      </c>
      <c r="S80" s="29">
        <v>55027.557999999997</v>
      </c>
      <c r="T80" s="29">
        <v>154527.81100000002</v>
      </c>
      <c r="U80" s="29">
        <v>0</v>
      </c>
      <c r="V80" s="29">
        <v>17905.676000000003</v>
      </c>
      <c r="W80" s="29">
        <v>56785.289999999994</v>
      </c>
      <c r="X80" s="29">
        <v>0</v>
      </c>
      <c r="Y80" s="29">
        <v>269797</v>
      </c>
      <c r="Z80" s="29">
        <v>494985</v>
      </c>
      <c r="AA80" s="29">
        <v>245831.54499999998</v>
      </c>
      <c r="AB80" s="29">
        <v>5499.8490000000002</v>
      </c>
      <c r="AC80" s="29">
        <v>0</v>
      </c>
      <c r="AD80" s="29">
        <v>0</v>
      </c>
      <c r="AE80" s="29">
        <v>11184.184000000001</v>
      </c>
      <c r="AF80" s="29">
        <v>10000.540000000001</v>
      </c>
      <c r="AG80" s="29">
        <v>1960</v>
      </c>
      <c r="AH80" s="29">
        <v>0</v>
      </c>
      <c r="AI80" s="29">
        <v>131106.223</v>
      </c>
      <c r="AJ80" s="29">
        <f>+AJ82+AJ90</f>
        <v>1454610.676</v>
      </c>
      <c r="AK80" s="29">
        <f t="shared" ref="AK80" si="63">+AK82+AK90</f>
        <v>3301886.4040000001</v>
      </c>
      <c r="AN80" s="27">
        <f>F80</f>
        <v>1812218.49</v>
      </c>
      <c r="AO80" s="27">
        <f>K80</f>
        <v>2760</v>
      </c>
      <c r="AP80" s="27">
        <f>R80</f>
        <v>32297.238000000001</v>
      </c>
      <c r="AQ80" s="27">
        <f t="shared" si="51"/>
        <v>1454610.676</v>
      </c>
      <c r="AS80" s="27">
        <f t="shared" ref="AS80" si="64">+AS82+AS90</f>
        <v>3301886.4040000001</v>
      </c>
    </row>
    <row r="81" spans="1:45" x14ac:dyDescent="0.2">
      <c r="A81" s="8"/>
      <c r="B81" s="9"/>
      <c r="C81" s="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</row>
    <row r="82" spans="1:45" ht="15.75" x14ac:dyDescent="0.25">
      <c r="A82" s="19" t="s">
        <v>29</v>
      </c>
      <c r="B82" s="20"/>
      <c r="C82" s="21"/>
      <c r="D82" s="29">
        <v>1808708.49</v>
      </c>
      <c r="E82" s="29">
        <v>0</v>
      </c>
      <c r="F82" s="29">
        <f>SUM(F83:F88)</f>
        <v>1808708.49</v>
      </c>
      <c r="G82" s="29">
        <v>0</v>
      </c>
      <c r="H82" s="29">
        <v>0</v>
      </c>
      <c r="I82" s="29">
        <v>0</v>
      </c>
      <c r="J82" s="29">
        <v>2760</v>
      </c>
      <c r="K82" s="29">
        <f>SUM(K83:K88)</f>
        <v>2760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f>SUM(R83:R88)</f>
        <v>0</v>
      </c>
      <c r="S82" s="29">
        <v>55027.557999999997</v>
      </c>
      <c r="T82" s="29">
        <v>154527.81100000002</v>
      </c>
      <c r="U82" s="29">
        <v>0</v>
      </c>
      <c r="V82" s="29">
        <v>17905.676000000003</v>
      </c>
      <c r="W82" s="29">
        <v>56785.289999999994</v>
      </c>
      <c r="X82" s="29">
        <v>0</v>
      </c>
      <c r="Y82" s="29">
        <v>269797</v>
      </c>
      <c r="Z82" s="29">
        <v>494985</v>
      </c>
      <c r="AA82" s="29">
        <v>166466.54499999998</v>
      </c>
      <c r="AB82" s="29">
        <v>2499.8490000000002</v>
      </c>
      <c r="AC82" s="29">
        <v>0</v>
      </c>
      <c r="AD82" s="29">
        <v>0</v>
      </c>
      <c r="AE82" s="29">
        <v>11184.184000000001</v>
      </c>
      <c r="AF82" s="29">
        <v>10000.540000000001</v>
      </c>
      <c r="AG82" s="29">
        <v>1960</v>
      </c>
      <c r="AH82" s="29">
        <v>0</v>
      </c>
      <c r="AI82" s="29">
        <v>13841.1</v>
      </c>
      <c r="AJ82" s="29">
        <f>SUM(AJ83:AJ88)</f>
        <v>1254980.5529999998</v>
      </c>
      <c r="AK82" s="29">
        <f t="shared" ref="AK82" si="65">SUM(AK83:AK88)</f>
        <v>3066449.0430000001</v>
      </c>
      <c r="AN82" s="27">
        <f t="shared" ref="AN82:AN88" si="66">F82</f>
        <v>1808708.49</v>
      </c>
      <c r="AO82" s="27">
        <f t="shared" ref="AO82:AO88" si="67">K82</f>
        <v>2760</v>
      </c>
      <c r="AP82" s="27">
        <f t="shared" ref="AP82:AP88" si="68">R82</f>
        <v>0</v>
      </c>
      <c r="AQ82" s="27">
        <f t="shared" si="51"/>
        <v>1254980.5529999998</v>
      </c>
      <c r="AS82" s="27">
        <f t="shared" ref="AS82" si="69">SUM(AS83:AS88)</f>
        <v>3066449.0430000001</v>
      </c>
    </row>
    <row r="83" spans="1:45" x14ac:dyDescent="0.2">
      <c r="A83" s="10" t="s">
        <v>19</v>
      </c>
      <c r="B83" s="6"/>
      <c r="C83" s="7"/>
      <c r="D83" s="29">
        <v>977132.17500000005</v>
      </c>
      <c r="E83" s="29">
        <v>0</v>
      </c>
      <c r="F83" s="29">
        <f t="shared" ref="F83:F88" si="70">SUM(D83:E83)</f>
        <v>977132.17500000005</v>
      </c>
      <c r="G83" s="29">
        <v>0</v>
      </c>
      <c r="H83" s="29">
        <v>0</v>
      </c>
      <c r="I83" s="29">
        <v>0</v>
      </c>
      <c r="J83" s="29">
        <v>2760</v>
      </c>
      <c r="K83" s="29">
        <f t="shared" ref="K83:K88" si="71">SUM(G83:J83)</f>
        <v>2760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f t="shared" ref="R83:R88" si="72">SUM(L83:Q83)</f>
        <v>0</v>
      </c>
      <c r="S83" s="29">
        <v>0</v>
      </c>
      <c r="T83" s="29">
        <v>0</v>
      </c>
      <c r="U83" s="29">
        <v>0</v>
      </c>
      <c r="V83" s="29">
        <v>17905.676000000003</v>
      </c>
      <c r="W83" s="29">
        <v>0</v>
      </c>
      <c r="X83" s="29">
        <v>0</v>
      </c>
      <c r="Y83" s="29">
        <v>170500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f t="shared" ref="AJ83:AJ88" si="73">SUM(S83:AI83)</f>
        <v>188405.67600000001</v>
      </c>
      <c r="AK83" s="29">
        <f t="shared" ref="AK83:AK88" si="74">F83+K83+R83+AJ83</f>
        <v>1168297.851</v>
      </c>
      <c r="AN83" s="27">
        <f t="shared" si="66"/>
        <v>977132.17500000005</v>
      </c>
      <c r="AO83" s="27">
        <f t="shared" si="67"/>
        <v>2760</v>
      </c>
      <c r="AP83" s="27">
        <f t="shared" si="68"/>
        <v>0</v>
      </c>
      <c r="AQ83" s="27">
        <f t="shared" si="51"/>
        <v>188405.67600000001</v>
      </c>
      <c r="AS83" s="27">
        <f>SUM(AN83:AR83)</f>
        <v>1168297.851</v>
      </c>
    </row>
    <row r="84" spans="1:45" x14ac:dyDescent="0.2">
      <c r="A84" s="10" t="s">
        <v>20</v>
      </c>
      <c r="B84" s="6"/>
      <c r="C84" s="7"/>
      <c r="D84" s="29">
        <v>546240.81499999994</v>
      </c>
      <c r="E84" s="29">
        <v>0</v>
      </c>
      <c r="F84" s="29">
        <f t="shared" si="70"/>
        <v>546240.81499999994</v>
      </c>
      <c r="G84" s="29">
        <v>0</v>
      </c>
      <c r="H84" s="29">
        <v>0</v>
      </c>
      <c r="I84" s="29">
        <v>0</v>
      </c>
      <c r="J84" s="29">
        <v>0</v>
      </c>
      <c r="K84" s="29">
        <f t="shared" si="71"/>
        <v>0</v>
      </c>
      <c r="L84" s="29">
        <v>0</v>
      </c>
      <c r="M84" s="29">
        <v>0</v>
      </c>
      <c r="N84" s="29">
        <v>0</v>
      </c>
      <c r="O84" s="29">
        <v>0</v>
      </c>
      <c r="P84" s="29">
        <v>0</v>
      </c>
      <c r="Q84" s="29">
        <v>0</v>
      </c>
      <c r="R84" s="29">
        <f t="shared" si="72"/>
        <v>0</v>
      </c>
      <c r="S84" s="29">
        <v>52994.178999999996</v>
      </c>
      <c r="T84" s="29">
        <v>54108.17500000001</v>
      </c>
      <c r="U84" s="29">
        <v>0</v>
      </c>
      <c r="V84" s="29">
        <v>0</v>
      </c>
      <c r="W84" s="29">
        <v>56785.289999999994</v>
      </c>
      <c r="X84" s="29">
        <v>0</v>
      </c>
      <c r="Y84" s="29">
        <v>0</v>
      </c>
      <c r="Z84" s="29">
        <v>0</v>
      </c>
      <c r="AA84" s="29">
        <v>166466.54499999998</v>
      </c>
      <c r="AB84" s="29">
        <v>2499.8490000000002</v>
      </c>
      <c r="AC84" s="29">
        <v>0</v>
      </c>
      <c r="AD84" s="29">
        <v>0</v>
      </c>
      <c r="AE84" s="29">
        <v>11184.184000000001</v>
      </c>
      <c r="AF84" s="29">
        <v>10000.540000000001</v>
      </c>
      <c r="AG84" s="29">
        <v>1960</v>
      </c>
      <c r="AH84" s="29">
        <v>0</v>
      </c>
      <c r="AI84" s="29">
        <v>13841.1</v>
      </c>
      <c r="AJ84" s="29">
        <f t="shared" si="73"/>
        <v>369839.86199999996</v>
      </c>
      <c r="AK84" s="29">
        <f t="shared" si="74"/>
        <v>916080.67699999991</v>
      </c>
      <c r="AN84" s="27">
        <f t="shared" si="66"/>
        <v>546240.81499999994</v>
      </c>
      <c r="AO84" s="27">
        <f t="shared" si="67"/>
        <v>0</v>
      </c>
      <c r="AP84" s="27">
        <f t="shared" si="68"/>
        <v>0</v>
      </c>
      <c r="AQ84" s="27">
        <f t="shared" si="51"/>
        <v>369839.86199999996</v>
      </c>
      <c r="AS84" s="27">
        <f t="shared" ref="AS84:AS88" si="75">SUM(AN84:AR84)</f>
        <v>916080.67699999991</v>
      </c>
    </row>
    <row r="85" spans="1:45" x14ac:dyDescent="0.2">
      <c r="A85" s="22" t="s">
        <v>21</v>
      </c>
      <c r="B85" s="23"/>
      <c r="C85" s="24"/>
      <c r="D85" s="29">
        <v>284219.5</v>
      </c>
      <c r="E85" s="29">
        <v>0</v>
      </c>
      <c r="F85" s="29">
        <f t="shared" si="70"/>
        <v>284219.5</v>
      </c>
      <c r="G85" s="29">
        <v>0</v>
      </c>
      <c r="H85" s="29">
        <v>0</v>
      </c>
      <c r="I85" s="29">
        <v>0</v>
      </c>
      <c r="J85" s="29">
        <v>0</v>
      </c>
      <c r="K85" s="29">
        <f t="shared" si="71"/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f t="shared" si="72"/>
        <v>0</v>
      </c>
      <c r="S85" s="29">
        <v>2033.3789999999999</v>
      </c>
      <c r="T85" s="29">
        <v>100419.636</v>
      </c>
      <c r="U85" s="29">
        <v>0</v>
      </c>
      <c r="V85" s="29">
        <v>0</v>
      </c>
      <c r="W85" s="29">
        <v>0</v>
      </c>
      <c r="X85" s="29">
        <v>0</v>
      </c>
      <c r="Y85" s="29">
        <v>99297</v>
      </c>
      <c r="Z85" s="29">
        <v>494985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f t="shared" si="73"/>
        <v>696735.01500000001</v>
      </c>
      <c r="AK85" s="29">
        <f t="shared" si="74"/>
        <v>980954.51500000001</v>
      </c>
      <c r="AN85" s="27">
        <f t="shared" si="66"/>
        <v>284219.5</v>
      </c>
      <c r="AO85" s="27">
        <f t="shared" si="67"/>
        <v>0</v>
      </c>
      <c r="AP85" s="27">
        <f t="shared" si="68"/>
        <v>0</v>
      </c>
      <c r="AQ85" s="27">
        <f t="shared" si="51"/>
        <v>696735.01500000001</v>
      </c>
      <c r="AS85" s="27">
        <f t="shared" si="75"/>
        <v>980954.51500000001</v>
      </c>
    </row>
    <row r="86" spans="1:45" x14ac:dyDescent="0.2">
      <c r="A86" s="10" t="s">
        <v>26</v>
      </c>
      <c r="B86" s="6"/>
      <c r="C86" s="7"/>
      <c r="D86" s="29">
        <v>1116</v>
      </c>
      <c r="E86" s="29">
        <v>0</v>
      </c>
      <c r="F86" s="29">
        <f t="shared" si="70"/>
        <v>1116</v>
      </c>
      <c r="G86" s="29">
        <v>0</v>
      </c>
      <c r="H86" s="29">
        <v>0</v>
      </c>
      <c r="I86" s="29">
        <v>0</v>
      </c>
      <c r="J86" s="29">
        <v>0</v>
      </c>
      <c r="K86" s="29">
        <f t="shared" si="71"/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f t="shared" si="72"/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f t="shared" si="73"/>
        <v>0</v>
      </c>
      <c r="AK86" s="29">
        <f t="shared" si="74"/>
        <v>1116</v>
      </c>
      <c r="AN86" s="27">
        <f t="shared" si="66"/>
        <v>1116</v>
      </c>
      <c r="AO86" s="27">
        <f t="shared" si="67"/>
        <v>0</v>
      </c>
      <c r="AP86" s="27">
        <f t="shared" si="68"/>
        <v>0</v>
      </c>
      <c r="AQ86" s="27">
        <f t="shared" si="51"/>
        <v>0</v>
      </c>
      <c r="AS86" s="27">
        <f t="shared" si="75"/>
        <v>1116</v>
      </c>
    </row>
    <row r="87" spans="1:45" x14ac:dyDescent="0.2">
      <c r="A87" s="10" t="s">
        <v>23</v>
      </c>
      <c r="B87" s="6"/>
      <c r="C87" s="7"/>
      <c r="D87" s="29">
        <v>0</v>
      </c>
      <c r="E87" s="29">
        <v>0</v>
      </c>
      <c r="F87" s="29">
        <f t="shared" si="70"/>
        <v>0</v>
      </c>
      <c r="G87" s="29">
        <v>0</v>
      </c>
      <c r="H87" s="29">
        <v>0</v>
      </c>
      <c r="I87" s="29">
        <v>0</v>
      </c>
      <c r="J87" s="29">
        <v>0</v>
      </c>
      <c r="K87" s="29">
        <f t="shared" si="71"/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f t="shared" si="72"/>
        <v>0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f t="shared" si="73"/>
        <v>0</v>
      </c>
      <c r="AK87" s="29">
        <f t="shared" si="74"/>
        <v>0</v>
      </c>
      <c r="AN87" s="27">
        <f t="shared" si="66"/>
        <v>0</v>
      </c>
      <c r="AO87" s="27">
        <f t="shared" si="67"/>
        <v>0</v>
      </c>
      <c r="AP87" s="27">
        <f t="shared" si="68"/>
        <v>0</v>
      </c>
      <c r="AQ87" s="27">
        <f t="shared" si="51"/>
        <v>0</v>
      </c>
      <c r="AS87" s="27">
        <f t="shared" si="75"/>
        <v>0</v>
      </c>
    </row>
    <row r="88" spans="1:45" x14ac:dyDescent="0.2">
      <c r="A88" s="10" t="s">
        <v>24</v>
      </c>
      <c r="B88" s="6"/>
      <c r="C88" s="7"/>
      <c r="D88" s="29">
        <v>0</v>
      </c>
      <c r="E88" s="29">
        <v>0</v>
      </c>
      <c r="F88" s="29">
        <f t="shared" si="70"/>
        <v>0</v>
      </c>
      <c r="G88" s="29">
        <v>0</v>
      </c>
      <c r="H88" s="29">
        <v>0</v>
      </c>
      <c r="I88" s="29">
        <v>0</v>
      </c>
      <c r="J88" s="29">
        <v>0</v>
      </c>
      <c r="K88" s="29">
        <f t="shared" si="71"/>
        <v>0</v>
      </c>
      <c r="L88" s="29">
        <v>0</v>
      </c>
      <c r="M88" s="29">
        <v>0</v>
      </c>
      <c r="N88" s="29">
        <v>0</v>
      </c>
      <c r="O88" s="29">
        <v>0</v>
      </c>
      <c r="P88" s="29">
        <v>0</v>
      </c>
      <c r="Q88" s="29">
        <v>0</v>
      </c>
      <c r="R88" s="29">
        <f t="shared" si="72"/>
        <v>0</v>
      </c>
      <c r="S88" s="29">
        <v>0</v>
      </c>
      <c r="T88" s="29">
        <v>0</v>
      </c>
      <c r="U88" s="29">
        <v>0</v>
      </c>
      <c r="V88" s="29">
        <v>0</v>
      </c>
      <c r="W88" s="29">
        <v>0</v>
      </c>
      <c r="X88" s="29">
        <v>0</v>
      </c>
      <c r="Y88" s="29">
        <v>0</v>
      </c>
      <c r="Z88" s="29">
        <v>0</v>
      </c>
      <c r="AA88" s="29">
        <v>0</v>
      </c>
      <c r="AB88" s="29">
        <v>0</v>
      </c>
      <c r="AC88" s="29">
        <v>0</v>
      </c>
      <c r="AD88" s="29">
        <v>0</v>
      </c>
      <c r="AE88" s="29">
        <v>0</v>
      </c>
      <c r="AF88" s="29">
        <v>0</v>
      </c>
      <c r="AG88" s="29">
        <v>0</v>
      </c>
      <c r="AH88" s="29">
        <v>0</v>
      </c>
      <c r="AI88" s="29">
        <v>0</v>
      </c>
      <c r="AJ88" s="29">
        <f t="shared" si="73"/>
        <v>0</v>
      </c>
      <c r="AK88" s="29">
        <f t="shared" si="74"/>
        <v>0</v>
      </c>
      <c r="AN88" s="27">
        <f t="shared" si="66"/>
        <v>0</v>
      </c>
      <c r="AO88" s="27">
        <f t="shared" si="67"/>
        <v>0</v>
      </c>
      <c r="AP88" s="27">
        <f t="shared" si="68"/>
        <v>0</v>
      </c>
      <c r="AQ88" s="27">
        <f t="shared" si="51"/>
        <v>0</v>
      </c>
      <c r="AS88" s="27">
        <f t="shared" si="75"/>
        <v>0</v>
      </c>
    </row>
    <row r="89" spans="1:45" x14ac:dyDescent="0.2">
      <c r="A89" s="8"/>
      <c r="B89" s="9"/>
      <c r="C89" s="7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</row>
    <row r="90" spans="1:45" ht="15.75" x14ac:dyDescent="0.25">
      <c r="A90" s="19" t="s">
        <v>30</v>
      </c>
      <c r="B90" s="20"/>
      <c r="C90" s="21"/>
      <c r="D90" s="29">
        <v>3510</v>
      </c>
      <c r="E90" s="29">
        <v>0</v>
      </c>
      <c r="F90" s="29">
        <f>SUM(F91:F96)</f>
        <v>3510</v>
      </c>
      <c r="G90" s="29">
        <v>0</v>
      </c>
      <c r="H90" s="29">
        <v>0</v>
      </c>
      <c r="I90" s="29">
        <v>0</v>
      </c>
      <c r="J90" s="29">
        <v>0</v>
      </c>
      <c r="K90" s="29">
        <f>SUM(K91:K96)</f>
        <v>0</v>
      </c>
      <c r="L90" s="29">
        <v>0</v>
      </c>
      <c r="M90" s="29">
        <v>0</v>
      </c>
      <c r="N90" s="29">
        <v>0</v>
      </c>
      <c r="O90" s="29">
        <v>0</v>
      </c>
      <c r="P90" s="29">
        <v>32297.238000000001</v>
      </c>
      <c r="Q90" s="29">
        <v>0</v>
      </c>
      <c r="R90" s="29">
        <f>SUM(R91:R96)</f>
        <v>32297.238000000001</v>
      </c>
      <c r="S90" s="29">
        <v>0</v>
      </c>
      <c r="T90" s="29">
        <v>0</v>
      </c>
      <c r="U90" s="29">
        <v>0</v>
      </c>
      <c r="V90" s="29">
        <v>0</v>
      </c>
      <c r="W90" s="29">
        <v>0</v>
      </c>
      <c r="X90" s="29">
        <v>0</v>
      </c>
      <c r="Y90" s="29">
        <v>0</v>
      </c>
      <c r="Z90" s="29">
        <v>0</v>
      </c>
      <c r="AA90" s="29">
        <v>79365</v>
      </c>
      <c r="AB90" s="29">
        <v>3000</v>
      </c>
      <c r="AC90" s="29">
        <v>0</v>
      </c>
      <c r="AD90" s="29">
        <v>0</v>
      </c>
      <c r="AE90" s="29">
        <v>0</v>
      </c>
      <c r="AF90" s="29">
        <v>0</v>
      </c>
      <c r="AG90" s="29">
        <v>0</v>
      </c>
      <c r="AH90" s="29">
        <v>0</v>
      </c>
      <c r="AI90" s="29">
        <v>117265.12300000001</v>
      </c>
      <c r="AJ90" s="29">
        <f>SUM(AJ91:AJ96)</f>
        <v>199630.12300000002</v>
      </c>
      <c r="AK90" s="29">
        <f t="shared" ref="AK90" si="76">SUM(AK91:AK96)</f>
        <v>235437.36100000003</v>
      </c>
      <c r="AN90" s="27">
        <f t="shared" ref="AN90:AN96" si="77">F90</f>
        <v>3510</v>
      </c>
      <c r="AO90" s="27">
        <f t="shared" ref="AO90:AO96" si="78">K90</f>
        <v>0</v>
      </c>
      <c r="AP90" s="27">
        <f t="shared" ref="AP90:AP96" si="79">R90</f>
        <v>32297.238000000001</v>
      </c>
      <c r="AQ90" s="27">
        <f t="shared" si="51"/>
        <v>199630.12300000002</v>
      </c>
      <c r="AS90" s="27">
        <f t="shared" ref="AS90" si="80">SUM(AS91:AS96)</f>
        <v>235437.36100000003</v>
      </c>
    </row>
    <row r="91" spans="1:45" x14ac:dyDescent="0.2">
      <c r="A91" s="10" t="s">
        <v>19</v>
      </c>
      <c r="B91" s="6"/>
      <c r="C91" s="7"/>
      <c r="D91" s="29">
        <v>0</v>
      </c>
      <c r="E91" s="29">
        <v>0</v>
      </c>
      <c r="F91" s="29">
        <f t="shared" ref="F91:F96" si="81">SUM(D91:E91)</f>
        <v>0</v>
      </c>
      <c r="G91" s="29">
        <v>0</v>
      </c>
      <c r="H91" s="29">
        <v>0</v>
      </c>
      <c r="I91" s="29">
        <v>0</v>
      </c>
      <c r="J91" s="29">
        <v>0</v>
      </c>
      <c r="K91" s="29">
        <f t="shared" ref="K91:K96" si="82">SUM(G91:J91)</f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f t="shared" ref="R91:R96" si="83">SUM(L91:Q91)</f>
        <v>0</v>
      </c>
      <c r="S91" s="29">
        <v>0</v>
      </c>
      <c r="T91" s="29">
        <v>0</v>
      </c>
      <c r="U91" s="29">
        <v>0</v>
      </c>
      <c r="V91" s="29">
        <v>0</v>
      </c>
      <c r="W91" s="29">
        <v>0</v>
      </c>
      <c r="X91" s="29">
        <v>0</v>
      </c>
      <c r="Y91" s="29">
        <v>0</v>
      </c>
      <c r="Z91" s="29">
        <v>0</v>
      </c>
      <c r="AA91" s="29">
        <v>0</v>
      </c>
      <c r="AB91" s="29">
        <v>0</v>
      </c>
      <c r="AC91" s="29">
        <v>0</v>
      </c>
      <c r="AD91" s="29">
        <v>0</v>
      </c>
      <c r="AE91" s="29">
        <v>0</v>
      </c>
      <c r="AF91" s="29">
        <v>0</v>
      </c>
      <c r="AG91" s="29">
        <v>0</v>
      </c>
      <c r="AH91" s="29">
        <v>0</v>
      </c>
      <c r="AI91" s="29">
        <v>0</v>
      </c>
      <c r="AJ91" s="29">
        <f t="shared" ref="AJ91:AJ96" si="84">SUM(S91:AI91)</f>
        <v>0</v>
      </c>
      <c r="AK91" s="29">
        <f t="shared" ref="AK91:AK96" si="85">F91+K91+R91+AJ91</f>
        <v>0</v>
      </c>
      <c r="AN91" s="27">
        <f t="shared" si="77"/>
        <v>0</v>
      </c>
      <c r="AO91" s="27">
        <f t="shared" si="78"/>
        <v>0</v>
      </c>
      <c r="AP91" s="27">
        <f t="shared" si="79"/>
        <v>0</v>
      </c>
      <c r="AQ91" s="27">
        <f t="shared" si="51"/>
        <v>0</v>
      </c>
      <c r="AS91" s="27">
        <f>SUM(AN91:AR91)</f>
        <v>0</v>
      </c>
    </row>
    <row r="92" spans="1:45" x14ac:dyDescent="0.2">
      <c r="A92" s="10" t="s">
        <v>31</v>
      </c>
      <c r="B92" s="6"/>
      <c r="C92" s="7"/>
      <c r="D92" s="29">
        <v>0</v>
      </c>
      <c r="E92" s="29">
        <v>0</v>
      </c>
      <c r="F92" s="29">
        <f t="shared" si="81"/>
        <v>0</v>
      </c>
      <c r="G92" s="29">
        <v>0</v>
      </c>
      <c r="H92" s="29">
        <v>0</v>
      </c>
      <c r="I92" s="29">
        <v>0</v>
      </c>
      <c r="J92" s="29">
        <v>0</v>
      </c>
      <c r="K92" s="29">
        <f t="shared" si="82"/>
        <v>0</v>
      </c>
      <c r="L92" s="29">
        <v>0</v>
      </c>
      <c r="M92" s="29">
        <v>0</v>
      </c>
      <c r="N92" s="29">
        <v>0</v>
      </c>
      <c r="O92" s="29">
        <v>0</v>
      </c>
      <c r="P92" s="29">
        <v>300</v>
      </c>
      <c r="Q92" s="29">
        <v>0</v>
      </c>
      <c r="R92" s="29">
        <f t="shared" si="83"/>
        <v>300</v>
      </c>
      <c r="S92" s="29">
        <v>0</v>
      </c>
      <c r="T92" s="29">
        <v>0</v>
      </c>
      <c r="U92" s="29">
        <v>0</v>
      </c>
      <c r="V92" s="29">
        <v>0</v>
      </c>
      <c r="W92" s="29">
        <v>0</v>
      </c>
      <c r="X92" s="29">
        <v>0</v>
      </c>
      <c r="Y92" s="29">
        <v>0</v>
      </c>
      <c r="Z92" s="29">
        <v>0</v>
      </c>
      <c r="AA92" s="29">
        <v>79365</v>
      </c>
      <c r="AB92" s="29">
        <v>3000</v>
      </c>
      <c r="AC92" s="29">
        <v>0</v>
      </c>
      <c r="AD92" s="29">
        <v>0</v>
      </c>
      <c r="AE92" s="29">
        <v>0</v>
      </c>
      <c r="AF92" s="29">
        <v>0</v>
      </c>
      <c r="AG92" s="29">
        <v>0</v>
      </c>
      <c r="AH92" s="29">
        <v>0</v>
      </c>
      <c r="AI92" s="29">
        <v>95877.982000000004</v>
      </c>
      <c r="AJ92" s="29">
        <f t="shared" si="84"/>
        <v>178242.98200000002</v>
      </c>
      <c r="AK92" s="29">
        <f t="shared" si="85"/>
        <v>178542.98200000002</v>
      </c>
      <c r="AN92" s="27">
        <f t="shared" si="77"/>
        <v>0</v>
      </c>
      <c r="AO92" s="27">
        <f t="shared" si="78"/>
        <v>0</v>
      </c>
      <c r="AP92" s="27">
        <f t="shared" si="79"/>
        <v>300</v>
      </c>
      <c r="AQ92" s="27">
        <f t="shared" si="51"/>
        <v>178242.98200000002</v>
      </c>
      <c r="AS92" s="27">
        <f t="shared" ref="AS92:AS96" si="86">SUM(AN92:AR92)</f>
        <v>178542.98200000002</v>
      </c>
    </row>
    <row r="93" spans="1:45" x14ac:dyDescent="0.2">
      <c r="A93" s="10" t="s">
        <v>21</v>
      </c>
      <c r="B93" s="6"/>
      <c r="C93" s="7"/>
      <c r="D93" s="29">
        <v>0</v>
      </c>
      <c r="E93" s="29">
        <v>0</v>
      </c>
      <c r="F93" s="29">
        <f t="shared" si="81"/>
        <v>0</v>
      </c>
      <c r="G93" s="29">
        <v>0</v>
      </c>
      <c r="H93" s="29">
        <v>0</v>
      </c>
      <c r="I93" s="29">
        <v>0</v>
      </c>
      <c r="J93" s="29">
        <v>0</v>
      </c>
      <c r="K93" s="29">
        <f t="shared" si="82"/>
        <v>0</v>
      </c>
      <c r="L93" s="29">
        <v>0</v>
      </c>
      <c r="M93" s="29">
        <v>0</v>
      </c>
      <c r="N93" s="29">
        <v>0</v>
      </c>
      <c r="O93" s="29">
        <v>0</v>
      </c>
      <c r="P93" s="29">
        <v>31997.238000000001</v>
      </c>
      <c r="Q93" s="29">
        <v>0</v>
      </c>
      <c r="R93" s="29">
        <f t="shared" si="83"/>
        <v>31997.238000000001</v>
      </c>
      <c r="S93" s="29">
        <v>0</v>
      </c>
      <c r="T93" s="29">
        <v>0</v>
      </c>
      <c r="U93" s="29">
        <v>0</v>
      </c>
      <c r="V93" s="29">
        <v>0</v>
      </c>
      <c r="W93" s="29">
        <v>0</v>
      </c>
      <c r="X93" s="29">
        <v>0</v>
      </c>
      <c r="Y93" s="29">
        <v>0</v>
      </c>
      <c r="Z93" s="29">
        <v>0</v>
      </c>
      <c r="AA93" s="29">
        <v>0</v>
      </c>
      <c r="AB93" s="29">
        <v>0</v>
      </c>
      <c r="AC93" s="29">
        <v>0</v>
      </c>
      <c r="AD93" s="29">
        <v>0</v>
      </c>
      <c r="AE93" s="29">
        <v>0</v>
      </c>
      <c r="AF93" s="29">
        <v>0</v>
      </c>
      <c r="AG93" s="29">
        <v>0</v>
      </c>
      <c r="AH93" s="29">
        <v>0</v>
      </c>
      <c r="AI93" s="29">
        <v>21387.141</v>
      </c>
      <c r="AJ93" s="29">
        <f t="shared" si="84"/>
        <v>21387.141</v>
      </c>
      <c r="AK93" s="29">
        <f t="shared" si="85"/>
        <v>53384.379000000001</v>
      </c>
      <c r="AN93" s="27">
        <f t="shared" si="77"/>
        <v>0</v>
      </c>
      <c r="AO93" s="27">
        <f t="shared" si="78"/>
        <v>0</v>
      </c>
      <c r="AP93" s="27">
        <f t="shared" si="79"/>
        <v>31997.238000000001</v>
      </c>
      <c r="AQ93" s="27">
        <f t="shared" si="51"/>
        <v>21387.141</v>
      </c>
      <c r="AS93" s="27">
        <f t="shared" si="86"/>
        <v>53384.379000000001</v>
      </c>
    </row>
    <row r="94" spans="1:45" x14ac:dyDescent="0.2">
      <c r="A94" s="10" t="s">
        <v>26</v>
      </c>
      <c r="B94" s="6"/>
      <c r="C94" s="7"/>
      <c r="D94" s="29">
        <v>3510</v>
      </c>
      <c r="E94" s="29">
        <v>0</v>
      </c>
      <c r="F94" s="29">
        <f t="shared" si="81"/>
        <v>3510</v>
      </c>
      <c r="G94" s="29">
        <v>0</v>
      </c>
      <c r="H94" s="29">
        <v>0</v>
      </c>
      <c r="I94" s="29">
        <v>0</v>
      </c>
      <c r="J94" s="29">
        <v>0</v>
      </c>
      <c r="K94" s="29">
        <f t="shared" si="82"/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f t="shared" si="83"/>
        <v>0</v>
      </c>
      <c r="S94" s="29">
        <v>0</v>
      </c>
      <c r="T94" s="29">
        <v>0</v>
      </c>
      <c r="U94" s="29">
        <v>0</v>
      </c>
      <c r="V94" s="29">
        <v>0</v>
      </c>
      <c r="W94" s="29">
        <v>0</v>
      </c>
      <c r="X94" s="29">
        <v>0</v>
      </c>
      <c r="Y94" s="29">
        <v>0</v>
      </c>
      <c r="Z94" s="29">
        <v>0</v>
      </c>
      <c r="AA94" s="29">
        <v>0</v>
      </c>
      <c r="AB94" s="29">
        <v>0</v>
      </c>
      <c r="AC94" s="29">
        <v>0</v>
      </c>
      <c r="AD94" s="29">
        <v>0</v>
      </c>
      <c r="AE94" s="29">
        <v>0</v>
      </c>
      <c r="AF94" s="29">
        <v>0</v>
      </c>
      <c r="AG94" s="29">
        <v>0</v>
      </c>
      <c r="AH94" s="29">
        <v>0</v>
      </c>
      <c r="AI94" s="29">
        <v>0</v>
      </c>
      <c r="AJ94" s="29">
        <f t="shared" si="84"/>
        <v>0</v>
      </c>
      <c r="AK94" s="29">
        <f t="shared" si="85"/>
        <v>3510</v>
      </c>
      <c r="AN94" s="27">
        <f t="shared" si="77"/>
        <v>3510</v>
      </c>
      <c r="AO94" s="27">
        <f t="shared" si="78"/>
        <v>0</v>
      </c>
      <c r="AP94" s="27">
        <f t="shared" si="79"/>
        <v>0</v>
      </c>
      <c r="AQ94" s="27">
        <f t="shared" si="51"/>
        <v>0</v>
      </c>
      <c r="AS94" s="27">
        <f t="shared" si="86"/>
        <v>3510</v>
      </c>
    </row>
    <row r="95" spans="1:45" x14ac:dyDescent="0.2">
      <c r="A95" s="10" t="s">
        <v>32</v>
      </c>
      <c r="B95" s="6"/>
      <c r="C95" s="7"/>
      <c r="D95" s="29">
        <v>0</v>
      </c>
      <c r="E95" s="29">
        <v>0</v>
      </c>
      <c r="F95" s="29">
        <f t="shared" si="81"/>
        <v>0</v>
      </c>
      <c r="G95" s="29">
        <v>0</v>
      </c>
      <c r="H95" s="29">
        <v>0</v>
      </c>
      <c r="I95" s="29">
        <v>0</v>
      </c>
      <c r="J95" s="29">
        <v>0</v>
      </c>
      <c r="K95" s="29">
        <f t="shared" si="82"/>
        <v>0</v>
      </c>
      <c r="L95" s="29">
        <v>0</v>
      </c>
      <c r="M95" s="29">
        <v>0</v>
      </c>
      <c r="N95" s="29">
        <v>0</v>
      </c>
      <c r="O95" s="29">
        <v>0</v>
      </c>
      <c r="P95" s="29">
        <v>0</v>
      </c>
      <c r="Q95" s="29">
        <v>0</v>
      </c>
      <c r="R95" s="29">
        <f t="shared" si="83"/>
        <v>0</v>
      </c>
      <c r="S95" s="29">
        <v>0</v>
      </c>
      <c r="T95" s="29">
        <v>0</v>
      </c>
      <c r="U95" s="29">
        <v>0</v>
      </c>
      <c r="V95" s="29">
        <v>0</v>
      </c>
      <c r="W95" s="29">
        <v>0</v>
      </c>
      <c r="X95" s="29">
        <v>0</v>
      </c>
      <c r="Y95" s="29">
        <v>0</v>
      </c>
      <c r="Z95" s="29">
        <v>0</v>
      </c>
      <c r="AA95" s="29">
        <v>0</v>
      </c>
      <c r="AB95" s="29">
        <v>0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f t="shared" si="84"/>
        <v>0</v>
      </c>
      <c r="AK95" s="29">
        <f t="shared" si="85"/>
        <v>0</v>
      </c>
      <c r="AN95" s="27">
        <f t="shared" si="77"/>
        <v>0</v>
      </c>
      <c r="AO95" s="27">
        <f t="shared" si="78"/>
        <v>0</v>
      </c>
      <c r="AP95" s="27">
        <f t="shared" si="79"/>
        <v>0</v>
      </c>
      <c r="AQ95" s="27">
        <f t="shared" si="51"/>
        <v>0</v>
      </c>
      <c r="AS95" s="27">
        <f t="shared" si="86"/>
        <v>0</v>
      </c>
    </row>
    <row r="96" spans="1:45" x14ac:dyDescent="0.2">
      <c r="A96" s="10" t="s">
        <v>24</v>
      </c>
      <c r="B96" s="6"/>
      <c r="C96" s="7"/>
      <c r="D96" s="29">
        <v>0</v>
      </c>
      <c r="E96" s="29">
        <v>0</v>
      </c>
      <c r="F96" s="29">
        <f t="shared" si="81"/>
        <v>0</v>
      </c>
      <c r="G96" s="29">
        <v>0</v>
      </c>
      <c r="H96" s="29">
        <v>0</v>
      </c>
      <c r="I96" s="29">
        <v>0</v>
      </c>
      <c r="J96" s="29">
        <v>0</v>
      </c>
      <c r="K96" s="29">
        <f t="shared" si="82"/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f t="shared" si="83"/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f t="shared" si="84"/>
        <v>0</v>
      </c>
      <c r="AK96" s="29">
        <f t="shared" si="85"/>
        <v>0</v>
      </c>
      <c r="AN96" s="27">
        <f t="shared" si="77"/>
        <v>0</v>
      </c>
      <c r="AO96" s="27">
        <f t="shared" si="78"/>
        <v>0</v>
      </c>
      <c r="AP96" s="27">
        <f t="shared" si="79"/>
        <v>0</v>
      </c>
      <c r="AQ96" s="27">
        <f t="shared" si="51"/>
        <v>0</v>
      </c>
      <c r="AS96" s="27">
        <f t="shared" si="86"/>
        <v>0</v>
      </c>
    </row>
    <row r="97" spans="1:45" x14ac:dyDescent="0.2">
      <c r="A97" s="8"/>
      <c r="B97" s="9"/>
      <c r="C97" s="7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</row>
    <row r="98" spans="1:45" ht="15.75" x14ac:dyDescent="0.25">
      <c r="A98" s="5" t="s">
        <v>33</v>
      </c>
      <c r="B98" s="17"/>
      <c r="C98" s="18"/>
      <c r="D98" s="29">
        <v>0</v>
      </c>
      <c r="E98" s="29">
        <v>921416</v>
      </c>
      <c r="F98" s="29">
        <f>+F99+F104</f>
        <v>921416</v>
      </c>
      <c r="G98" s="29">
        <v>0</v>
      </c>
      <c r="H98" s="29">
        <v>671801</v>
      </c>
      <c r="I98" s="29">
        <v>621379</v>
      </c>
      <c r="J98" s="29">
        <v>0</v>
      </c>
      <c r="K98" s="29">
        <f>+K99+K104</f>
        <v>1293180</v>
      </c>
      <c r="L98" s="29">
        <v>0</v>
      </c>
      <c r="M98" s="29">
        <v>76830</v>
      </c>
      <c r="N98" s="29">
        <v>0</v>
      </c>
      <c r="O98" s="29">
        <v>17968</v>
      </c>
      <c r="P98" s="29">
        <v>0</v>
      </c>
      <c r="Q98" s="29">
        <v>0</v>
      </c>
      <c r="R98" s="29">
        <f>+R99+R104</f>
        <v>94798</v>
      </c>
      <c r="S98" s="29">
        <v>0</v>
      </c>
      <c r="T98" s="29">
        <v>0</v>
      </c>
      <c r="U98" s="29">
        <v>0</v>
      </c>
      <c r="V98" s="29">
        <v>0</v>
      </c>
      <c r="W98" s="29">
        <v>0</v>
      </c>
      <c r="X98" s="29">
        <v>0</v>
      </c>
      <c r="Y98" s="29">
        <v>0</v>
      </c>
      <c r="Z98" s="29">
        <v>0</v>
      </c>
      <c r="AA98" s="29">
        <v>0</v>
      </c>
      <c r="AB98" s="29">
        <v>0</v>
      </c>
      <c r="AC98" s="29">
        <v>0</v>
      </c>
      <c r="AD98" s="29">
        <v>0</v>
      </c>
      <c r="AE98" s="29">
        <v>0</v>
      </c>
      <c r="AF98" s="29">
        <v>0</v>
      </c>
      <c r="AG98" s="29">
        <v>0</v>
      </c>
      <c r="AH98" s="29">
        <v>0</v>
      </c>
      <c r="AI98" s="29">
        <v>0</v>
      </c>
      <c r="AJ98" s="29">
        <f>+AJ99+AJ104</f>
        <v>0</v>
      </c>
      <c r="AK98" s="29">
        <f>+AK99+AK104</f>
        <v>2309394</v>
      </c>
      <c r="AN98" s="27">
        <f>F98</f>
        <v>921416</v>
      </c>
      <c r="AO98" s="27">
        <f>K98</f>
        <v>1293180</v>
      </c>
      <c r="AP98" s="27">
        <f>R98</f>
        <v>94798</v>
      </c>
      <c r="AQ98" s="27">
        <f t="shared" si="51"/>
        <v>0</v>
      </c>
      <c r="AS98" s="27">
        <f>+AS99+AS104</f>
        <v>2309394</v>
      </c>
    </row>
    <row r="99" spans="1:45" ht="15.75" x14ac:dyDescent="0.25">
      <c r="A99" s="5" t="s">
        <v>34</v>
      </c>
      <c r="B99" s="17" t="s">
        <v>53</v>
      </c>
      <c r="C99" s="18"/>
      <c r="D99" s="29">
        <v>0</v>
      </c>
      <c r="E99" s="29">
        <v>464962</v>
      </c>
      <c r="F99" s="29">
        <f>SUM(F100:F102)</f>
        <v>464962</v>
      </c>
      <c r="G99" s="29">
        <v>0</v>
      </c>
      <c r="H99" s="29">
        <v>363365</v>
      </c>
      <c r="I99" s="29">
        <v>294029</v>
      </c>
      <c r="J99" s="29">
        <v>0</v>
      </c>
      <c r="K99" s="29">
        <f>SUM(K100:K102)</f>
        <v>657394</v>
      </c>
      <c r="L99" s="29">
        <v>0</v>
      </c>
      <c r="M99" s="29">
        <v>32637</v>
      </c>
      <c r="N99" s="29">
        <v>0</v>
      </c>
      <c r="O99" s="29">
        <v>9055</v>
      </c>
      <c r="P99" s="29">
        <v>0</v>
      </c>
      <c r="Q99" s="29">
        <v>0</v>
      </c>
      <c r="R99" s="29">
        <f>SUM(R100:R102)</f>
        <v>41692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f>SUM(AJ100:AJ102)</f>
        <v>0</v>
      </c>
      <c r="AK99" s="29">
        <f t="shared" ref="AK99" si="87">SUM(AK100:AK102)</f>
        <v>1164048</v>
      </c>
      <c r="AN99" s="27">
        <f>F99</f>
        <v>464962</v>
      </c>
      <c r="AO99" s="27">
        <f>K99</f>
        <v>657394</v>
      </c>
      <c r="AP99" s="27">
        <f>R99</f>
        <v>41692</v>
      </c>
      <c r="AQ99" s="27">
        <f>AJ99</f>
        <v>0</v>
      </c>
      <c r="AS99" s="27">
        <f t="shared" ref="AS99" si="88">SUM(AS100:AS102)</f>
        <v>1164048</v>
      </c>
    </row>
    <row r="100" spans="1:45" x14ac:dyDescent="0.2">
      <c r="A100" s="10" t="s">
        <v>55</v>
      </c>
      <c r="B100" s="6"/>
      <c r="C100" s="7"/>
      <c r="D100" s="29">
        <v>0</v>
      </c>
      <c r="E100" s="29">
        <v>464962</v>
      </c>
      <c r="F100" s="29">
        <f t="shared" ref="F100:F102" si="89">SUM(D100:E100)</f>
        <v>464962</v>
      </c>
      <c r="G100" s="29">
        <v>0</v>
      </c>
      <c r="H100" s="29">
        <v>363365</v>
      </c>
      <c r="I100" s="29">
        <v>294029</v>
      </c>
      <c r="J100" s="29">
        <v>0</v>
      </c>
      <c r="K100" s="29">
        <f>SUM(G100:J100)</f>
        <v>657394</v>
      </c>
      <c r="L100" s="29">
        <v>0</v>
      </c>
      <c r="M100" s="29">
        <v>32637</v>
      </c>
      <c r="N100" s="29">
        <v>0</v>
      </c>
      <c r="O100" s="29">
        <v>9055</v>
      </c>
      <c r="P100" s="29">
        <v>0</v>
      </c>
      <c r="Q100" s="29">
        <v>0</v>
      </c>
      <c r="R100" s="29">
        <f t="shared" ref="R100:R102" si="90">SUM(L100:Q100)</f>
        <v>41692</v>
      </c>
      <c r="S100" s="29">
        <v>0</v>
      </c>
      <c r="T100" s="29">
        <v>0</v>
      </c>
      <c r="U100" s="29">
        <v>0</v>
      </c>
      <c r="V100" s="29">
        <v>0</v>
      </c>
      <c r="W100" s="29">
        <v>0</v>
      </c>
      <c r="X100" s="29">
        <v>0</v>
      </c>
      <c r="Y100" s="29">
        <v>0</v>
      </c>
      <c r="Z100" s="29">
        <v>0</v>
      </c>
      <c r="AA100" s="29">
        <v>0</v>
      </c>
      <c r="AB100" s="29">
        <v>0</v>
      </c>
      <c r="AC100" s="29">
        <v>0</v>
      </c>
      <c r="AD100" s="29">
        <v>0</v>
      </c>
      <c r="AE100" s="29">
        <v>0</v>
      </c>
      <c r="AF100" s="29">
        <v>0</v>
      </c>
      <c r="AG100" s="29">
        <v>0</v>
      </c>
      <c r="AH100" s="29">
        <v>0</v>
      </c>
      <c r="AI100" s="29">
        <v>0</v>
      </c>
      <c r="AJ100" s="29">
        <f>SUM(S100:AI100)</f>
        <v>0</v>
      </c>
      <c r="AK100" s="29">
        <f>F100+K100+R100+AJ100</f>
        <v>1164048</v>
      </c>
      <c r="AN100" s="27">
        <f>F100</f>
        <v>464962</v>
      </c>
      <c r="AO100" s="27">
        <f>K100</f>
        <v>657394</v>
      </c>
      <c r="AP100" s="27">
        <f>R100</f>
        <v>41692</v>
      </c>
      <c r="AQ100" s="27">
        <f t="shared" ref="AQ100:AQ107" si="91">AJ100</f>
        <v>0</v>
      </c>
      <c r="AS100" s="27">
        <f t="shared" ref="AS100:AS102" si="92">SUM(AN100:AR100)</f>
        <v>1164048</v>
      </c>
    </row>
    <row r="101" spans="1:45" x14ac:dyDescent="0.2">
      <c r="A101" s="22" t="s">
        <v>56</v>
      </c>
      <c r="B101" s="23"/>
      <c r="C101" s="24"/>
      <c r="D101" s="29">
        <v>0</v>
      </c>
      <c r="E101" s="29">
        <v>0</v>
      </c>
      <c r="F101" s="29">
        <f t="shared" si="89"/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f>SUM(G101:J101)</f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f t="shared" si="90"/>
        <v>0</v>
      </c>
      <c r="S101" s="29">
        <v>0</v>
      </c>
      <c r="T101" s="29">
        <v>0</v>
      </c>
      <c r="U101" s="29">
        <v>0</v>
      </c>
      <c r="V101" s="29">
        <v>0</v>
      </c>
      <c r="W101" s="29">
        <v>0</v>
      </c>
      <c r="X101" s="29">
        <v>0</v>
      </c>
      <c r="Y101" s="29">
        <v>0</v>
      </c>
      <c r="Z101" s="29">
        <v>0</v>
      </c>
      <c r="AA101" s="29">
        <v>0</v>
      </c>
      <c r="AB101" s="29">
        <v>0</v>
      </c>
      <c r="AC101" s="29">
        <v>0</v>
      </c>
      <c r="AD101" s="29">
        <v>0</v>
      </c>
      <c r="AE101" s="29">
        <v>0</v>
      </c>
      <c r="AF101" s="29">
        <v>0</v>
      </c>
      <c r="AG101" s="29">
        <v>0</v>
      </c>
      <c r="AH101" s="29">
        <v>0</v>
      </c>
      <c r="AI101" s="29">
        <v>0</v>
      </c>
      <c r="AJ101" s="29">
        <f>SUM(S101:AI101)</f>
        <v>0</v>
      </c>
      <c r="AK101" s="29">
        <f>F101+K101+R101+AJ101</f>
        <v>0</v>
      </c>
      <c r="AN101" s="27">
        <f>F101</f>
        <v>0</v>
      </c>
      <c r="AO101" s="27">
        <f>K101</f>
        <v>0</v>
      </c>
      <c r="AP101" s="27">
        <f>R101</f>
        <v>0</v>
      </c>
      <c r="AQ101" s="27">
        <f t="shared" si="91"/>
        <v>0</v>
      </c>
      <c r="AS101" s="27">
        <f t="shared" si="92"/>
        <v>0</v>
      </c>
    </row>
    <row r="102" spans="1:45" x14ac:dyDescent="0.2">
      <c r="A102" s="22" t="s">
        <v>35</v>
      </c>
      <c r="B102" s="23"/>
      <c r="C102" s="24"/>
      <c r="D102" s="29">
        <v>0</v>
      </c>
      <c r="E102" s="29">
        <v>0</v>
      </c>
      <c r="F102" s="29">
        <f t="shared" si="89"/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f>SUM(G102:J102)</f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f t="shared" si="90"/>
        <v>0</v>
      </c>
      <c r="S102" s="29"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29">
        <v>0</v>
      </c>
      <c r="AB102" s="29">
        <v>0</v>
      </c>
      <c r="AC102" s="29">
        <v>0</v>
      </c>
      <c r="AD102" s="29">
        <v>0</v>
      </c>
      <c r="AE102" s="29">
        <v>0</v>
      </c>
      <c r="AF102" s="29">
        <v>0</v>
      </c>
      <c r="AG102" s="29">
        <v>0</v>
      </c>
      <c r="AH102" s="29">
        <v>0</v>
      </c>
      <c r="AI102" s="29">
        <v>0</v>
      </c>
      <c r="AJ102" s="29">
        <f>SUM(S102:AI102)</f>
        <v>0</v>
      </c>
      <c r="AK102" s="29">
        <f>F102+K102+R102+AJ102</f>
        <v>0</v>
      </c>
      <c r="AN102" s="27">
        <f>F102</f>
        <v>0</v>
      </c>
      <c r="AO102" s="27">
        <f>K102</f>
        <v>0</v>
      </c>
      <c r="AP102" s="27">
        <f>R102</f>
        <v>0</v>
      </c>
      <c r="AQ102" s="27">
        <f t="shared" si="91"/>
        <v>0</v>
      </c>
      <c r="AS102" s="27">
        <f t="shared" si="92"/>
        <v>0</v>
      </c>
    </row>
    <row r="103" spans="1:45" ht="15.75" x14ac:dyDescent="0.25">
      <c r="A103" s="5"/>
      <c r="B103" s="17"/>
      <c r="C103" s="18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 t="s">
        <v>52</v>
      </c>
    </row>
    <row r="104" spans="1:45" ht="15.75" x14ac:dyDescent="0.25">
      <c r="A104" s="19" t="s">
        <v>36</v>
      </c>
      <c r="B104" s="20" t="s">
        <v>54</v>
      </c>
      <c r="C104" s="21"/>
      <c r="D104" s="29">
        <v>0</v>
      </c>
      <c r="E104" s="29">
        <v>456454</v>
      </c>
      <c r="F104" s="29">
        <f>SUM(F105:F107)</f>
        <v>456454</v>
      </c>
      <c r="G104" s="29">
        <v>0</v>
      </c>
      <c r="H104" s="29">
        <v>308436</v>
      </c>
      <c r="I104" s="29">
        <v>327350</v>
      </c>
      <c r="J104" s="29">
        <v>0</v>
      </c>
      <c r="K104" s="29">
        <f>SUM(K105:K107)</f>
        <v>635786</v>
      </c>
      <c r="L104" s="29">
        <v>0</v>
      </c>
      <c r="M104" s="29">
        <v>44193</v>
      </c>
      <c r="N104" s="29">
        <v>0</v>
      </c>
      <c r="O104" s="29">
        <v>8913</v>
      </c>
      <c r="P104" s="29">
        <v>0</v>
      </c>
      <c r="Q104" s="29">
        <v>0</v>
      </c>
      <c r="R104" s="29">
        <f>SUM(R105:R107)</f>
        <v>53106</v>
      </c>
      <c r="S104" s="29">
        <v>0</v>
      </c>
      <c r="T104" s="29">
        <v>0</v>
      </c>
      <c r="U104" s="29">
        <v>0</v>
      </c>
      <c r="V104" s="29">
        <v>0</v>
      </c>
      <c r="W104" s="29">
        <v>0</v>
      </c>
      <c r="X104" s="29">
        <v>0</v>
      </c>
      <c r="Y104" s="29">
        <v>0</v>
      </c>
      <c r="Z104" s="29">
        <v>0</v>
      </c>
      <c r="AA104" s="29">
        <v>0</v>
      </c>
      <c r="AB104" s="29">
        <v>0</v>
      </c>
      <c r="AC104" s="29">
        <v>0</v>
      </c>
      <c r="AD104" s="29">
        <v>0</v>
      </c>
      <c r="AE104" s="29">
        <v>0</v>
      </c>
      <c r="AF104" s="29">
        <v>0</v>
      </c>
      <c r="AG104" s="29">
        <v>0</v>
      </c>
      <c r="AH104" s="29">
        <v>0</v>
      </c>
      <c r="AI104" s="29">
        <v>0</v>
      </c>
      <c r="AJ104" s="29">
        <f>SUM(AJ105:AJ107)</f>
        <v>0</v>
      </c>
      <c r="AK104" s="29">
        <f t="shared" ref="AK104" si="93">SUM(AK105:AK107)</f>
        <v>1145346</v>
      </c>
      <c r="AN104" s="27">
        <f>F104</f>
        <v>456454</v>
      </c>
      <c r="AO104" s="27">
        <f>K104</f>
        <v>635786</v>
      </c>
      <c r="AP104" s="27">
        <f>R104</f>
        <v>53106</v>
      </c>
      <c r="AQ104" s="27">
        <f t="shared" si="91"/>
        <v>0</v>
      </c>
      <c r="AS104" s="27">
        <f t="shared" ref="AS104" si="94">SUM(AS105:AS107)</f>
        <v>1145346</v>
      </c>
    </row>
    <row r="105" spans="1:45" x14ac:dyDescent="0.2">
      <c r="A105" s="10" t="s">
        <v>55</v>
      </c>
      <c r="B105" s="6"/>
      <c r="C105" s="7"/>
      <c r="D105" s="29">
        <v>0</v>
      </c>
      <c r="E105" s="29">
        <v>456454</v>
      </c>
      <c r="F105" s="29">
        <f t="shared" ref="F105:F107" si="95">SUM(D105:E105)</f>
        <v>456454</v>
      </c>
      <c r="G105" s="29">
        <v>0</v>
      </c>
      <c r="H105" s="29">
        <v>308436</v>
      </c>
      <c r="I105" s="29">
        <v>327350</v>
      </c>
      <c r="J105" s="29">
        <v>0</v>
      </c>
      <c r="K105" s="29">
        <f>SUM(G105:J105)</f>
        <v>635786</v>
      </c>
      <c r="L105" s="29">
        <v>0</v>
      </c>
      <c r="M105" s="29">
        <v>44193</v>
      </c>
      <c r="N105" s="29">
        <v>0</v>
      </c>
      <c r="O105" s="29">
        <v>8913</v>
      </c>
      <c r="P105" s="29">
        <v>0</v>
      </c>
      <c r="Q105" s="29">
        <v>0</v>
      </c>
      <c r="R105" s="29">
        <f t="shared" ref="R105:R107" si="96">SUM(L105:Q105)</f>
        <v>53106</v>
      </c>
      <c r="S105" s="29">
        <v>0</v>
      </c>
      <c r="T105" s="29">
        <v>0</v>
      </c>
      <c r="U105" s="29">
        <v>0</v>
      </c>
      <c r="V105" s="29">
        <v>0</v>
      </c>
      <c r="W105" s="29">
        <v>0</v>
      </c>
      <c r="X105" s="29">
        <v>0</v>
      </c>
      <c r="Y105" s="29">
        <v>0</v>
      </c>
      <c r="Z105" s="29">
        <v>0</v>
      </c>
      <c r="AA105" s="29">
        <v>0</v>
      </c>
      <c r="AB105" s="29">
        <v>0</v>
      </c>
      <c r="AC105" s="29">
        <v>0</v>
      </c>
      <c r="AD105" s="29">
        <v>0</v>
      </c>
      <c r="AE105" s="29">
        <v>0</v>
      </c>
      <c r="AF105" s="29">
        <v>0</v>
      </c>
      <c r="AG105" s="29">
        <v>0</v>
      </c>
      <c r="AH105" s="29">
        <v>0</v>
      </c>
      <c r="AI105" s="29">
        <v>0</v>
      </c>
      <c r="AJ105" s="29">
        <f>SUM(S105:AI105)</f>
        <v>0</v>
      </c>
      <c r="AK105" s="29">
        <f>F105+K105+R105+AJ105</f>
        <v>1145346</v>
      </c>
      <c r="AN105" s="27">
        <f>F105</f>
        <v>456454</v>
      </c>
      <c r="AO105" s="27">
        <f>K105</f>
        <v>635786</v>
      </c>
      <c r="AP105" s="27">
        <f>R105</f>
        <v>53106</v>
      </c>
      <c r="AQ105" s="27">
        <f t="shared" si="91"/>
        <v>0</v>
      </c>
      <c r="AS105" s="27">
        <f t="shared" ref="AS105:AS107" si="97">SUM(AN105:AR105)</f>
        <v>1145346</v>
      </c>
    </row>
    <row r="106" spans="1:45" x14ac:dyDescent="0.2">
      <c r="A106" s="22" t="s">
        <v>56</v>
      </c>
      <c r="B106" s="23"/>
      <c r="C106" s="24"/>
      <c r="D106" s="29">
        <v>0</v>
      </c>
      <c r="E106" s="29">
        <v>0</v>
      </c>
      <c r="F106" s="29">
        <f t="shared" si="95"/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f>SUM(G106:J106)</f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v>0</v>
      </c>
      <c r="R106" s="29">
        <f t="shared" si="96"/>
        <v>0</v>
      </c>
      <c r="S106" s="29">
        <v>0</v>
      </c>
      <c r="T106" s="29">
        <v>0</v>
      </c>
      <c r="U106" s="29">
        <v>0</v>
      </c>
      <c r="V106" s="29">
        <v>0</v>
      </c>
      <c r="W106" s="29">
        <v>0</v>
      </c>
      <c r="X106" s="29">
        <v>0</v>
      </c>
      <c r="Y106" s="29">
        <v>0</v>
      </c>
      <c r="Z106" s="29">
        <v>0</v>
      </c>
      <c r="AA106" s="29">
        <v>0</v>
      </c>
      <c r="AB106" s="29">
        <v>0</v>
      </c>
      <c r="AC106" s="29">
        <v>0</v>
      </c>
      <c r="AD106" s="29">
        <v>0</v>
      </c>
      <c r="AE106" s="29">
        <v>0</v>
      </c>
      <c r="AF106" s="29">
        <v>0</v>
      </c>
      <c r="AG106" s="29">
        <v>0</v>
      </c>
      <c r="AH106" s="29">
        <v>0</v>
      </c>
      <c r="AI106" s="29">
        <v>0</v>
      </c>
      <c r="AJ106" s="29">
        <f>SUM(S106:AI106)</f>
        <v>0</v>
      </c>
      <c r="AK106" s="29">
        <f>F106+K106+R106+AJ106</f>
        <v>0</v>
      </c>
      <c r="AN106" s="27">
        <f>F106</f>
        <v>0</v>
      </c>
      <c r="AO106" s="27">
        <f>K106</f>
        <v>0</v>
      </c>
      <c r="AP106" s="27">
        <f>R106</f>
        <v>0</v>
      </c>
      <c r="AQ106" s="27">
        <f t="shared" si="91"/>
        <v>0</v>
      </c>
      <c r="AS106" s="27">
        <f t="shared" si="97"/>
        <v>0</v>
      </c>
    </row>
    <row r="107" spans="1:45" x14ac:dyDescent="0.2">
      <c r="A107" s="10" t="s">
        <v>35</v>
      </c>
      <c r="B107" s="6"/>
      <c r="C107" s="7"/>
      <c r="D107" s="29">
        <v>0</v>
      </c>
      <c r="E107" s="29">
        <v>0</v>
      </c>
      <c r="F107" s="29">
        <f t="shared" si="95"/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f>SUM(G107:J107)</f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f t="shared" si="96"/>
        <v>0</v>
      </c>
      <c r="S107" s="29">
        <v>0</v>
      </c>
      <c r="T107" s="29">
        <v>0</v>
      </c>
      <c r="U107" s="29">
        <v>0</v>
      </c>
      <c r="V107" s="29">
        <v>0</v>
      </c>
      <c r="W107" s="29">
        <v>0</v>
      </c>
      <c r="X107" s="29">
        <v>0</v>
      </c>
      <c r="Y107" s="29">
        <v>0</v>
      </c>
      <c r="Z107" s="29">
        <v>0</v>
      </c>
      <c r="AA107" s="29">
        <v>0</v>
      </c>
      <c r="AB107" s="29">
        <v>0</v>
      </c>
      <c r="AC107" s="29">
        <v>0</v>
      </c>
      <c r="AD107" s="29">
        <v>0</v>
      </c>
      <c r="AE107" s="29">
        <v>0</v>
      </c>
      <c r="AF107" s="29">
        <v>0</v>
      </c>
      <c r="AG107" s="29">
        <v>0</v>
      </c>
      <c r="AH107" s="29">
        <v>0</v>
      </c>
      <c r="AI107" s="29">
        <v>0</v>
      </c>
      <c r="AJ107" s="29">
        <f>SUM(S107:AI107)</f>
        <v>0</v>
      </c>
      <c r="AK107" s="29">
        <f>F107+K107+R107+AJ107</f>
        <v>0</v>
      </c>
      <c r="AN107" s="27">
        <f>F107</f>
        <v>0</v>
      </c>
      <c r="AO107" s="27">
        <f>K107</f>
        <v>0</v>
      </c>
      <c r="AP107" s="27">
        <f>R107</f>
        <v>0</v>
      </c>
      <c r="AQ107" s="27">
        <f t="shared" si="91"/>
        <v>0</v>
      </c>
      <c r="AS107" s="27">
        <f t="shared" si="97"/>
        <v>0</v>
      </c>
    </row>
    <row r="108" spans="1:45" x14ac:dyDescent="0.2">
      <c r="A108" s="25"/>
      <c r="B108" s="26"/>
      <c r="C108" s="13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</row>
  </sheetData>
  <mergeCells count="2">
    <mergeCell ref="AK6:AK7"/>
    <mergeCell ref="A6:C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8"/>
  <sheetViews>
    <sheetView zoomScale="85" zoomScaleNormal="85" workbookViewId="0">
      <pane xSplit="3" ySplit="7" topLeftCell="D8" activePane="bottomRight" state="frozen"/>
      <selection activeCell="A2" sqref="A2:XFD2"/>
      <selection pane="topRight" activeCell="A2" sqref="A2:XFD2"/>
      <selection pane="bottomLeft" activeCell="A2" sqref="A2:XFD2"/>
      <selection pane="bottomRight" activeCell="D8" sqref="D8"/>
    </sheetView>
  </sheetViews>
  <sheetFormatPr defaultColWidth="9.140625" defaultRowHeight="15" x14ac:dyDescent="0.2"/>
  <cols>
    <col min="1" max="1" width="2.28515625" style="2" customWidth="1"/>
    <col min="2" max="2" width="2.140625" style="2" customWidth="1"/>
    <col min="3" max="3" width="45.42578125" style="2" customWidth="1"/>
    <col min="4" max="4" width="19.140625" style="27" bestFit="1" customWidth="1"/>
    <col min="5" max="5" width="12.7109375" style="27" hidden="1" customWidth="1"/>
    <col min="6" max="6" width="15.42578125" style="27" bestFit="1" customWidth="1"/>
    <col min="7" max="7" width="12.7109375" style="27" bestFit="1" customWidth="1"/>
    <col min="8" max="8" width="13.85546875" style="27" hidden="1" customWidth="1"/>
    <col min="9" max="9" width="17.42578125" style="27" bestFit="1" customWidth="1"/>
    <col min="10" max="12" width="13.140625" style="27" bestFit="1" customWidth="1"/>
    <col min="13" max="13" width="15.42578125" style="27" bestFit="1" customWidth="1"/>
    <col min="14" max="17" width="12.7109375" style="27" bestFit="1" customWidth="1"/>
    <col min="18" max="18" width="17.28515625" style="27" bestFit="1" customWidth="1"/>
    <col min="19" max="20" width="9.140625" style="27"/>
    <col min="21" max="22" width="12.7109375" style="27" bestFit="1" customWidth="1"/>
    <col min="23" max="23" width="9.5703125" style="27" bestFit="1" customWidth="1"/>
    <col min="24" max="24" width="12.7109375" style="27" bestFit="1" customWidth="1"/>
    <col min="25" max="25" width="1.7109375" style="27" customWidth="1"/>
    <col min="26" max="26" width="18.140625" style="27" bestFit="1" customWidth="1"/>
    <col min="27" max="16384" width="9.140625" style="2"/>
  </cols>
  <sheetData>
    <row r="1" spans="1:26" ht="15.75" x14ac:dyDescent="0.25">
      <c r="A1" s="1" t="s">
        <v>37</v>
      </c>
    </row>
    <row r="2" spans="1:26" ht="15.75" x14ac:dyDescent="0.25">
      <c r="A2" s="1" t="str">
        <f>'MOC-SUMMARY'!$A$2</f>
        <v>PMO : Misamis Oriental/Cagayan de Oro</v>
      </c>
    </row>
    <row r="3" spans="1:26" ht="15.75" x14ac:dyDescent="0.25">
      <c r="A3" s="3" t="s">
        <v>38</v>
      </c>
    </row>
    <row r="4" spans="1:26" ht="15.75" x14ac:dyDescent="0.25">
      <c r="A4" s="4" t="s">
        <v>60</v>
      </c>
    </row>
    <row r="6" spans="1:26" s="36" customFormat="1" ht="15" customHeight="1" x14ac:dyDescent="0.25">
      <c r="A6" s="68" t="s">
        <v>1</v>
      </c>
      <c r="B6" s="68"/>
      <c r="C6" s="68"/>
      <c r="D6" s="31" t="s">
        <v>47</v>
      </c>
      <c r="E6" s="31" t="s">
        <v>47</v>
      </c>
      <c r="F6" s="47" t="s">
        <v>47</v>
      </c>
      <c r="G6" s="32" t="s">
        <v>48</v>
      </c>
      <c r="H6" s="32" t="s">
        <v>48</v>
      </c>
      <c r="I6" s="49" t="s">
        <v>48</v>
      </c>
      <c r="J6" s="33" t="s">
        <v>49</v>
      </c>
      <c r="K6" s="33" t="s">
        <v>49</v>
      </c>
      <c r="L6" s="51" t="s">
        <v>49</v>
      </c>
      <c r="M6" s="34" t="s">
        <v>50</v>
      </c>
      <c r="N6" s="34" t="s">
        <v>50</v>
      </c>
      <c r="O6" s="34" t="s">
        <v>50</v>
      </c>
      <c r="P6" s="34" t="s">
        <v>50</v>
      </c>
      <c r="Q6" s="53" t="s">
        <v>50</v>
      </c>
      <c r="R6" s="66" t="s">
        <v>51</v>
      </c>
      <c r="S6" s="35"/>
      <c r="T6" s="35"/>
      <c r="U6" s="35"/>
      <c r="V6" s="35"/>
      <c r="W6" s="35"/>
      <c r="X6" s="35"/>
      <c r="Y6" s="35"/>
      <c r="Z6" s="35"/>
    </row>
    <row r="7" spans="1:26" s="36" customFormat="1" ht="15.75" x14ac:dyDescent="0.25">
      <c r="A7" s="69"/>
      <c r="B7" s="69"/>
      <c r="C7" s="69"/>
      <c r="D7" s="37" t="s">
        <v>62</v>
      </c>
      <c r="E7" s="37"/>
      <c r="F7" s="48" t="s">
        <v>43</v>
      </c>
      <c r="G7" s="38" t="s">
        <v>65</v>
      </c>
      <c r="H7" s="38"/>
      <c r="I7" s="50" t="s">
        <v>43</v>
      </c>
      <c r="J7" s="39" t="s">
        <v>69</v>
      </c>
      <c r="K7" s="59" t="s">
        <v>71</v>
      </c>
      <c r="L7" s="52" t="s">
        <v>43</v>
      </c>
      <c r="M7" s="40" t="s">
        <v>91</v>
      </c>
      <c r="N7" s="40" t="s">
        <v>75</v>
      </c>
      <c r="O7" s="40" t="s">
        <v>78</v>
      </c>
      <c r="P7" s="40" t="s">
        <v>92</v>
      </c>
      <c r="Q7" s="54" t="s">
        <v>43</v>
      </c>
      <c r="R7" s="67"/>
      <c r="S7" s="35"/>
      <c r="T7" s="35"/>
      <c r="U7" s="41" t="s">
        <v>47</v>
      </c>
      <c r="V7" s="41" t="s">
        <v>48</v>
      </c>
      <c r="W7" s="41" t="s">
        <v>49</v>
      </c>
      <c r="X7" s="41" t="s">
        <v>50</v>
      </c>
      <c r="Y7" s="42"/>
      <c r="Z7" s="41" t="s">
        <v>51</v>
      </c>
    </row>
    <row r="8" spans="1:26" ht="15.75" x14ac:dyDescent="0.25">
      <c r="A8" s="5" t="s">
        <v>2</v>
      </c>
      <c r="B8" s="6"/>
      <c r="C8" s="7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8"/>
    </row>
    <row r="9" spans="1:26" x14ac:dyDescent="0.2">
      <c r="A9" s="8"/>
      <c r="B9" s="9"/>
      <c r="C9" s="7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26" x14ac:dyDescent="0.2">
      <c r="A10" s="10" t="s">
        <v>3</v>
      </c>
      <c r="B10" s="6"/>
      <c r="C10" s="7"/>
      <c r="D10" s="29">
        <v>11</v>
      </c>
      <c r="E10" s="29"/>
      <c r="F10" s="29">
        <f>F11+F12</f>
        <v>11</v>
      </c>
      <c r="G10" s="29">
        <v>4</v>
      </c>
      <c r="H10" s="29"/>
      <c r="I10" s="29">
        <f>I11+I12</f>
        <v>4</v>
      </c>
      <c r="J10" s="29">
        <v>2</v>
      </c>
      <c r="K10" s="29">
        <v>1</v>
      </c>
      <c r="L10" s="29">
        <f>L11+L12</f>
        <v>3</v>
      </c>
      <c r="M10" s="29">
        <v>4</v>
      </c>
      <c r="N10" s="29">
        <v>1</v>
      </c>
      <c r="O10" s="29">
        <v>9</v>
      </c>
      <c r="P10" s="29">
        <v>32</v>
      </c>
      <c r="Q10" s="29">
        <f>Q11+Q12</f>
        <v>46</v>
      </c>
      <c r="R10" s="29">
        <f>+R11+R12</f>
        <v>64</v>
      </c>
      <c r="U10" s="27">
        <f>F10</f>
        <v>11</v>
      </c>
      <c r="V10" s="27">
        <f>I10</f>
        <v>4</v>
      </c>
      <c r="W10" s="27">
        <f>L10</f>
        <v>3</v>
      </c>
      <c r="X10" s="27">
        <f t="shared" ref="X10:X36" si="0">Q10</f>
        <v>46</v>
      </c>
      <c r="Z10" s="27">
        <f>+Z11+Z12</f>
        <v>64</v>
      </c>
    </row>
    <row r="11" spans="1:26" x14ac:dyDescent="0.2">
      <c r="A11" s="10" t="s">
        <v>4</v>
      </c>
      <c r="B11" s="6"/>
      <c r="C11" s="7"/>
      <c r="D11" s="29">
        <v>10</v>
      </c>
      <c r="E11" s="29"/>
      <c r="F11" s="29">
        <f t="shared" ref="F11:F12" si="1">SUM(D11:E11)</f>
        <v>10</v>
      </c>
      <c r="G11" s="29">
        <v>3</v>
      </c>
      <c r="H11" s="29"/>
      <c r="I11" s="29">
        <f t="shared" ref="I11:I12" si="2">SUM(G11:H11)</f>
        <v>3</v>
      </c>
      <c r="J11" s="29">
        <v>2</v>
      </c>
      <c r="K11" s="29">
        <v>1</v>
      </c>
      <c r="L11" s="29">
        <f t="shared" ref="L11:L12" si="3">SUM(J11:K11)</f>
        <v>3</v>
      </c>
      <c r="M11" s="29">
        <v>4</v>
      </c>
      <c r="N11" s="29">
        <v>1</v>
      </c>
      <c r="O11" s="29">
        <v>2</v>
      </c>
      <c r="P11" s="29">
        <v>15</v>
      </c>
      <c r="Q11" s="29">
        <f>SUM(M11:P11)</f>
        <v>22</v>
      </c>
      <c r="R11" s="29">
        <f>F11+I11+L11+Q11</f>
        <v>38</v>
      </c>
      <c r="U11" s="27">
        <f>F11</f>
        <v>10</v>
      </c>
      <c r="V11" s="27">
        <f>I11</f>
        <v>3</v>
      </c>
      <c r="W11" s="27">
        <f>L11</f>
        <v>3</v>
      </c>
      <c r="X11" s="27">
        <f t="shared" si="0"/>
        <v>22</v>
      </c>
      <c r="Z11" s="27">
        <f>SUM(U11:Y11)</f>
        <v>38</v>
      </c>
    </row>
    <row r="12" spans="1:26" x14ac:dyDescent="0.2">
      <c r="A12" s="10" t="s">
        <v>5</v>
      </c>
      <c r="B12" s="6"/>
      <c r="C12" s="7"/>
      <c r="D12" s="29">
        <v>1</v>
      </c>
      <c r="E12" s="29"/>
      <c r="F12" s="29">
        <f t="shared" si="1"/>
        <v>1</v>
      </c>
      <c r="G12" s="29">
        <v>1</v>
      </c>
      <c r="H12" s="29"/>
      <c r="I12" s="29">
        <f t="shared" si="2"/>
        <v>1</v>
      </c>
      <c r="J12" s="29">
        <v>0</v>
      </c>
      <c r="K12" s="29">
        <v>0</v>
      </c>
      <c r="L12" s="29">
        <f t="shared" si="3"/>
        <v>0</v>
      </c>
      <c r="M12" s="29">
        <v>0</v>
      </c>
      <c r="N12" s="29">
        <v>0</v>
      </c>
      <c r="O12" s="29">
        <v>7</v>
      </c>
      <c r="P12" s="29">
        <v>17</v>
      </c>
      <c r="Q12" s="29">
        <f>SUM(M12:P12)</f>
        <v>24</v>
      </c>
      <c r="R12" s="29">
        <f>F12+I12+L12+Q12</f>
        <v>26</v>
      </c>
      <c r="U12" s="27">
        <f>F12</f>
        <v>1</v>
      </c>
      <c r="V12" s="27">
        <f>I12</f>
        <v>1</v>
      </c>
      <c r="W12" s="27">
        <f>L12</f>
        <v>0</v>
      </c>
      <c r="X12" s="27">
        <f t="shared" si="0"/>
        <v>24</v>
      </c>
      <c r="Z12" s="27">
        <f>SUM(U12:Y12)</f>
        <v>26</v>
      </c>
    </row>
    <row r="13" spans="1:26" x14ac:dyDescent="0.2">
      <c r="A13" s="8"/>
      <c r="B13" s="9"/>
      <c r="C13" s="7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26" x14ac:dyDescent="0.2">
      <c r="A14" s="10" t="s">
        <v>57</v>
      </c>
      <c r="B14" s="6"/>
      <c r="C14" s="7"/>
      <c r="D14" s="29">
        <v>6734.9600000000009</v>
      </c>
      <c r="E14" s="29"/>
      <c r="F14" s="29">
        <f>F15+F16</f>
        <v>6734.9600000000009</v>
      </c>
      <c r="G14" s="29">
        <v>7426</v>
      </c>
      <c r="H14" s="29"/>
      <c r="I14" s="29">
        <f>I15+I16</f>
        <v>7426</v>
      </c>
      <c r="J14" s="29">
        <v>2347.27</v>
      </c>
      <c r="K14" s="29">
        <v>221.77</v>
      </c>
      <c r="L14" s="29">
        <f>L15+L16</f>
        <v>2569.04</v>
      </c>
      <c r="M14" s="29">
        <v>4776</v>
      </c>
      <c r="N14" s="29">
        <v>997</v>
      </c>
      <c r="O14" s="29">
        <v>80248.77</v>
      </c>
      <c r="P14" s="29">
        <v>455708</v>
      </c>
      <c r="Q14" s="29">
        <f>Q15+Q16</f>
        <v>541729.77</v>
      </c>
      <c r="R14" s="29">
        <f>+R15+R16</f>
        <v>558459.77</v>
      </c>
      <c r="U14" s="27">
        <f>F14</f>
        <v>6734.9600000000009</v>
      </c>
      <c r="V14" s="27">
        <f>I14</f>
        <v>7426</v>
      </c>
      <c r="W14" s="27">
        <f>L14</f>
        <v>2569.04</v>
      </c>
      <c r="X14" s="27">
        <f t="shared" si="0"/>
        <v>541729.77</v>
      </c>
      <c r="Z14" s="27">
        <f t="shared" ref="Z14" si="4">+Z15+Z16</f>
        <v>558459.77</v>
      </c>
    </row>
    <row r="15" spans="1:26" x14ac:dyDescent="0.2">
      <c r="A15" s="10" t="s">
        <v>4</v>
      </c>
      <c r="B15" s="6"/>
      <c r="C15" s="7"/>
      <c r="D15" s="29">
        <v>6240.3600000000006</v>
      </c>
      <c r="E15" s="29"/>
      <c r="F15" s="29">
        <f t="shared" ref="F15:F16" si="5">SUM(D15:E15)</f>
        <v>6240.3600000000006</v>
      </c>
      <c r="G15" s="29">
        <v>1824</v>
      </c>
      <c r="H15" s="29"/>
      <c r="I15" s="29">
        <f t="shared" ref="I15:I16" si="6">SUM(G15:H15)</f>
        <v>1824</v>
      </c>
      <c r="J15" s="29">
        <v>2347.27</v>
      </c>
      <c r="K15" s="29">
        <v>221.77</v>
      </c>
      <c r="L15" s="29">
        <f t="shared" ref="L15:L16" si="7">SUM(J15:K15)</f>
        <v>2569.04</v>
      </c>
      <c r="M15" s="29">
        <v>4776</v>
      </c>
      <c r="N15" s="29">
        <v>997</v>
      </c>
      <c r="O15" s="29">
        <v>1248.77</v>
      </c>
      <c r="P15" s="29">
        <v>29087</v>
      </c>
      <c r="Q15" s="29">
        <f>SUM(M15:P15)</f>
        <v>36108.770000000004</v>
      </c>
      <c r="R15" s="29">
        <f>F15+I15+L15+Q15</f>
        <v>46742.170000000006</v>
      </c>
      <c r="U15" s="27">
        <f>F15</f>
        <v>6240.3600000000006</v>
      </c>
      <c r="V15" s="27">
        <f>I15</f>
        <v>1824</v>
      </c>
      <c r="W15" s="27">
        <f>L15</f>
        <v>2569.04</v>
      </c>
      <c r="X15" s="27">
        <f t="shared" si="0"/>
        <v>36108.770000000004</v>
      </c>
      <c r="Z15" s="27">
        <f>SUM(U15:Y15)</f>
        <v>46742.170000000006</v>
      </c>
    </row>
    <row r="16" spans="1:26" x14ac:dyDescent="0.2">
      <c r="A16" s="10" t="s">
        <v>5</v>
      </c>
      <c r="B16" s="6"/>
      <c r="C16" s="7"/>
      <c r="D16" s="29">
        <v>494.6</v>
      </c>
      <c r="E16" s="29"/>
      <c r="F16" s="29">
        <f t="shared" si="5"/>
        <v>494.6</v>
      </c>
      <c r="G16" s="29">
        <v>5602</v>
      </c>
      <c r="H16" s="29"/>
      <c r="I16" s="29">
        <f t="shared" si="6"/>
        <v>5602</v>
      </c>
      <c r="J16" s="29">
        <v>0</v>
      </c>
      <c r="K16" s="29">
        <v>0</v>
      </c>
      <c r="L16" s="29">
        <f t="shared" si="7"/>
        <v>0</v>
      </c>
      <c r="M16" s="29">
        <v>0</v>
      </c>
      <c r="N16" s="29">
        <v>0</v>
      </c>
      <c r="O16" s="29">
        <v>79000</v>
      </c>
      <c r="P16" s="29">
        <v>426621</v>
      </c>
      <c r="Q16" s="29">
        <f>SUM(M16:P16)</f>
        <v>505621</v>
      </c>
      <c r="R16" s="29">
        <f>F16+I16+L16+Q16</f>
        <v>511717.6</v>
      </c>
      <c r="U16" s="27">
        <f>F16</f>
        <v>494.6</v>
      </c>
      <c r="V16" s="27">
        <f>I16</f>
        <v>5602</v>
      </c>
      <c r="W16" s="27">
        <f>L16</f>
        <v>0</v>
      </c>
      <c r="X16" s="27">
        <f t="shared" si="0"/>
        <v>505621</v>
      </c>
      <c r="Z16" s="27">
        <f>SUM(U16:Y16)</f>
        <v>511717.6</v>
      </c>
    </row>
    <row r="17" spans="1:26" x14ac:dyDescent="0.2">
      <c r="A17" s="9"/>
      <c r="B17" s="6"/>
      <c r="C17" s="7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26" x14ac:dyDescent="0.2">
      <c r="A18" s="10" t="s">
        <v>58</v>
      </c>
      <c r="B18" s="6"/>
      <c r="C18" s="7"/>
      <c r="D18" s="29">
        <v>4974.13</v>
      </c>
      <c r="E18" s="29"/>
      <c r="F18" s="29">
        <f>F19+F20</f>
        <v>4974.13</v>
      </c>
      <c r="G18" s="29">
        <v>2814.4</v>
      </c>
      <c r="H18" s="29"/>
      <c r="I18" s="29">
        <f>I19+I20</f>
        <v>2814.4</v>
      </c>
      <c r="J18" s="29">
        <v>799.5</v>
      </c>
      <c r="K18" s="29">
        <v>149.47</v>
      </c>
      <c r="L18" s="29">
        <f>L19+L20</f>
        <v>948.97</v>
      </c>
      <c r="M18" s="29">
        <v>1432</v>
      </c>
      <c r="N18" s="29">
        <v>678</v>
      </c>
      <c r="O18" s="29">
        <v>39008.47</v>
      </c>
      <c r="P18" s="29">
        <v>207619</v>
      </c>
      <c r="Q18" s="29">
        <f>Q19+Q20</f>
        <v>248737.47</v>
      </c>
      <c r="R18" s="29">
        <f>+R19+R20</f>
        <v>257474.97</v>
      </c>
      <c r="U18" s="27">
        <f>F18</f>
        <v>4974.13</v>
      </c>
      <c r="V18" s="27">
        <f>I18</f>
        <v>2814.4</v>
      </c>
      <c r="W18" s="27">
        <f>L18</f>
        <v>948.97</v>
      </c>
      <c r="X18" s="27">
        <f t="shared" si="0"/>
        <v>248737.47</v>
      </c>
      <c r="Z18" s="27">
        <f t="shared" ref="Z18" si="8">+Z19+Z20</f>
        <v>257474.97</v>
      </c>
    </row>
    <row r="19" spans="1:26" x14ac:dyDescent="0.2">
      <c r="A19" s="10" t="s">
        <v>4</v>
      </c>
      <c r="B19" s="6"/>
      <c r="C19" s="7"/>
      <c r="D19" s="29">
        <v>4582.58</v>
      </c>
      <c r="E19" s="29"/>
      <c r="F19" s="29">
        <f t="shared" ref="F19:F20" si="9">SUM(D19:E19)</f>
        <v>4582.58</v>
      </c>
      <c r="G19" s="29">
        <v>1133.4000000000001</v>
      </c>
      <c r="H19" s="29"/>
      <c r="I19" s="29">
        <f t="shared" ref="I19:I20" si="10">SUM(G19:H19)</f>
        <v>1133.4000000000001</v>
      </c>
      <c r="J19" s="29">
        <v>799.5</v>
      </c>
      <c r="K19" s="29">
        <v>149.47</v>
      </c>
      <c r="L19" s="29">
        <f t="shared" ref="L19:L20" si="11">SUM(J19:K19)</f>
        <v>948.97</v>
      </c>
      <c r="M19" s="29">
        <v>1432</v>
      </c>
      <c r="N19" s="29">
        <v>678</v>
      </c>
      <c r="O19" s="29">
        <v>658.47</v>
      </c>
      <c r="P19" s="29">
        <v>13692</v>
      </c>
      <c r="Q19" s="29">
        <f>SUM(M19:P19)</f>
        <v>16460.47</v>
      </c>
      <c r="R19" s="29">
        <f>F19+I19+L19+Q19</f>
        <v>23125.420000000002</v>
      </c>
      <c r="U19" s="27">
        <f>F19</f>
        <v>4582.58</v>
      </c>
      <c r="V19" s="27">
        <f>I19</f>
        <v>1133.4000000000001</v>
      </c>
      <c r="W19" s="27">
        <f>L19</f>
        <v>948.97</v>
      </c>
      <c r="X19" s="27">
        <f t="shared" si="0"/>
        <v>16460.47</v>
      </c>
      <c r="Z19" s="27">
        <f>SUM(U19:Y19)</f>
        <v>23125.420000000002</v>
      </c>
    </row>
    <row r="20" spans="1:26" x14ac:dyDescent="0.2">
      <c r="A20" s="10" t="s">
        <v>5</v>
      </c>
      <c r="B20" s="6"/>
      <c r="C20" s="7"/>
      <c r="D20" s="29">
        <v>391.55</v>
      </c>
      <c r="E20" s="29"/>
      <c r="F20" s="29">
        <f t="shared" si="9"/>
        <v>391.55</v>
      </c>
      <c r="G20" s="29">
        <v>1681</v>
      </c>
      <c r="H20" s="29"/>
      <c r="I20" s="29">
        <f t="shared" si="10"/>
        <v>1681</v>
      </c>
      <c r="J20" s="29">
        <v>0</v>
      </c>
      <c r="K20" s="29">
        <v>0</v>
      </c>
      <c r="L20" s="29">
        <f t="shared" si="11"/>
        <v>0</v>
      </c>
      <c r="M20" s="29">
        <v>0</v>
      </c>
      <c r="N20" s="29">
        <v>0</v>
      </c>
      <c r="O20" s="29">
        <v>38350</v>
      </c>
      <c r="P20" s="29">
        <v>193927</v>
      </c>
      <c r="Q20" s="29">
        <f>SUM(M20:P20)</f>
        <v>232277</v>
      </c>
      <c r="R20" s="29">
        <f>F20+I20+L20+Q20</f>
        <v>234349.55</v>
      </c>
      <c r="U20" s="27">
        <f>F20</f>
        <v>391.55</v>
      </c>
      <c r="V20" s="27">
        <f>I20</f>
        <v>1681</v>
      </c>
      <c r="W20" s="27">
        <f>L20</f>
        <v>0</v>
      </c>
      <c r="X20" s="27">
        <f t="shared" si="0"/>
        <v>232277</v>
      </c>
      <c r="Z20" s="27">
        <f>SUM(U20:Y20)</f>
        <v>234349.55</v>
      </c>
    </row>
    <row r="21" spans="1:26" x14ac:dyDescent="0.2">
      <c r="A21" s="8"/>
      <c r="B21" s="9"/>
      <c r="C21" s="7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26" x14ac:dyDescent="0.2">
      <c r="A22" s="10" t="s">
        <v>6</v>
      </c>
      <c r="B22" s="6"/>
      <c r="C22" s="7"/>
      <c r="D22" s="29">
        <v>4974.13</v>
      </c>
      <c r="E22" s="29"/>
      <c r="F22" s="29">
        <f>F23+F24</f>
        <v>4974.13</v>
      </c>
      <c r="G22" s="29">
        <v>3437.35</v>
      </c>
      <c r="H22" s="29"/>
      <c r="I22" s="29">
        <f>I23+I24</f>
        <v>3437.35</v>
      </c>
      <c r="J22" s="29">
        <v>1354.04</v>
      </c>
      <c r="K22" s="29">
        <v>365.9205</v>
      </c>
      <c r="L22" s="29">
        <f>L23+L24</f>
        <v>1719.9604999999999</v>
      </c>
      <c r="M22" s="29">
        <v>10237.050000000001</v>
      </c>
      <c r="N22" s="29">
        <v>678</v>
      </c>
      <c r="O22" s="29">
        <v>125414.4705</v>
      </c>
      <c r="P22" s="29">
        <v>742027.03999999992</v>
      </c>
      <c r="Q22" s="29">
        <f>Q23+Q24</f>
        <v>878356.56049999991</v>
      </c>
      <c r="R22" s="29">
        <f>+R23+R24</f>
        <v>888488.00099999993</v>
      </c>
      <c r="U22" s="27">
        <f>F22</f>
        <v>4974.13</v>
      </c>
      <c r="V22" s="27">
        <f>I22</f>
        <v>3437.35</v>
      </c>
      <c r="W22" s="27">
        <f>L22</f>
        <v>1719.9604999999999</v>
      </c>
      <c r="X22" s="27">
        <f t="shared" si="0"/>
        <v>878356.56049999991</v>
      </c>
      <c r="Z22" s="27">
        <f>+Z23+Z24</f>
        <v>888488.00099999993</v>
      </c>
    </row>
    <row r="23" spans="1:26" x14ac:dyDescent="0.2">
      <c r="A23" s="10" t="s">
        <v>4</v>
      </c>
      <c r="B23" s="6"/>
      <c r="C23" s="7"/>
      <c r="D23" s="29">
        <v>4582.58</v>
      </c>
      <c r="E23" s="29"/>
      <c r="F23" s="29">
        <f t="shared" ref="F23:F24" si="12">SUM(D23:E23)</f>
        <v>4582.58</v>
      </c>
      <c r="G23" s="29">
        <v>2163.35</v>
      </c>
      <c r="H23" s="29"/>
      <c r="I23" s="29">
        <f t="shared" ref="I23:I24" si="13">SUM(G23:H23)</f>
        <v>2163.35</v>
      </c>
      <c r="J23" s="29">
        <v>1354.04</v>
      </c>
      <c r="K23" s="29">
        <v>365.9205</v>
      </c>
      <c r="L23" s="29">
        <f t="shared" ref="L23:L24" si="14">SUM(J23:K23)</f>
        <v>1719.9604999999999</v>
      </c>
      <c r="M23" s="29">
        <v>10237.050000000001</v>
      </c>
      <c r="N23" s="29">
        <v>678</v>
      </c>
      <c r="O23" s="29">
        <v>2060.4704999999999</v>
      </c>
      <c r="P23" s="29">
        <v>45074.34</v>
      </c>
      <c r="Q23" s="29">
        <f>SUM(M23:P23)</f>
        <v>58049.860499999995</v>
      </c>
      <c r="R23" s="29">
        <f>F23+I23+L23+Q23</f>
        <v>66515.750999999989</v>
      </c>
      <c r="U23" s="27">
        <f>F23</f>
        <v>4582.58</v>
      </c>
      <c r="V23" s="27">
        <f>I23</f>
        <v>2163.35</v>
      </c>
      <c r="W23" s="27">
        <f>L23</f>
        <v>1719.9604999999999</v>
      </c>
      <c r="X23" s="27">
        <f t="shared" si="0"/>
        <v>58049.860499999995</v>
      </c>
      <c r="Z23" s="27">
        <f>SUM(U23:Y23)</f>
        <v>66515.750999999989</v>
      </c>
    </row>
    <row r="24" spans="1:26" x14ac:dyDescent="0.2">
      <c r="A24" s="10" t="s">
        <v>5</v>
      </c>
      <c r="B24" s="6"/>
      <c r="C24" s="7"/>
      <c r="D24" s="29">
        <v>391.55</v>
      </c>
      <c r="E24" s="29"/>
      <c r="F24" s="29">
        <f t="shared" si="12"/>
        <v>391.55</v>
      </c>
      <c r="G24" s="29">
        <v>1274</v>
      </c>
      <c r="H24" s="29"/>
      <c r="I24" s="29">
        <f t="shared" si="13"/>
        <v>1274</v>
      </c>
      <c r="J24" s="29">
        <v>0</v>
      </c>
      <c r="K24" s="29">
        <v>0</v>
      </c>
      <c r="L24" s="29">
        <f t="shared" si="14"/>
        <v>0</v>
      </c>
      <c r="M24" s="29">
        <v>0</v>
      </c>
      <c r="N24" s="29">
        <v>0</v>
      </c>
      <c r="O24" s="29">
        <v>123354</v>
      </c>
      <c r="P24" s="29">
        <v>696952.7</v>
      </c>
      <c r="Q24" s="29">
        <f>SUM(M24:P24)</f>
        <v>820306.7</v>
      </c>
      <c r="R24" s="29">
        <f>F24+I24+L24+Q24</f>
        <v>821972.25</v>
      </c>
      <c r="U24" s="27">
        <f>F24</f>
        <v>391.55</v>
      </c>
      <c r="V24" s="27">
        <f>I24</f>
        <v>1274</v>
      </c>
      <c r="W24" s="27">
        <f>L24</f>
        <v>0</v>
      </c>
      <c r="X24" s="27">
        <f t="shared" si="0"/>
        <v>820306.7</v>
      </c>
      <c r="Z24" s="27">
        <f>SUM(U24:Y24)</f>
        <v>821972.25</v>
      </c>
    </row>
    <row r="25" spans="1:26" x14ac:dyDescent="0.2">
      <c r="A25" s="8"/>
      <c r="B25" s="9"/>
      <c r="C25" s="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26" x14ac:dyDescent="0.2">
      <c r="A26" s="10" t="s">
        <v>7</v>
      </c>
      <c r="B26" s="6"/>
      <c r="C26" s="7"/>
      <c r="D26" s="29">
        <v>733.79</v>
      </c>
      <c r="E26" s="29"/>
      <c r="F26" s="29">
        <f>F27+F28</f>
        <v>733.79</v>
      </c>
      <c r="G26" s="29">
        <v>239.56</v>
      </c>
      <c r="H26" s="29"/>
      <c r="I26" s="29">
        <f>I27+I28</f>
        <v>239.56</v>
      </c>
      <c r="J26" s="29">
        <v>122.25</v>
      </c>
      <c r="K26" s="29">
        <v>40</v>
      </c>
      <c r="L26" s="29">
        <f>L27+L28</f>
        <v>162.25</v>
      </c>
      <c r="M26" s="29">
        <v>270.8</v>
      </c>
      <c r="N26" s="29">
        <v>71</v>
      </c>
      <c r="O26" s="29">
        <v>1063.1199999999999</v>
      </c>
      <c r="P26" s="29">
        <v>4172.1000000000004</v>
      </c>
      <c r="Q26" s="29">
        <f>Q27+Q28</f>
        <v>5577.02</v>
      </c>
      <c r="R26" s="29">
        <f>+R27+R28</f>
        <v>6712.62</v>
      </c>
      <c r="U26" s="27">
        <f>F26</f>
        <v>733.79</v>
      </c>
      <c r="V26" s="27">
        <f>I26</f>
        <v>239.56</v>
      </c>
      <c r="W26" s="27">
        <f>L26</f>
        <v>162.25</v>
      </c>
      <c r="X26" s="27">
        <f t="shared" si="0"/>
        <v>5577.02</v>
      </c>
      <c r="Z26" s="27">
        <f t="shared" ref="Z26" si="15">+Z27+Z28</f>
        <v>6712.62</v>
      </c>
    </row>
    <row r="27" spans="1:26" x14ac:dyDescent="0.2">
      <c r="A27" s="10" t="s">
        <v>4</v>
      </c>
      <c r="B27" s="6"/>
      <c r="C27" s="7"/>
      <c r="D27" s="29">
        <v>657.24</v>
      </c>
      <c r="E27" s="29"/>
      <c r="F27" s="29">
        <f t="shared" ref="F27:F28" si="16">SUM(D27:E27)</f>
        <v>657.24</v>
      </c>
      <c r="G27" s="29">
        <v>145.86000000000001</v>
      </c>
      <c r="H27" s="29"/>
      <c r="I27" s="29">
        <f t="shared" ref="I27:I28" si="17">SUM(G27:H27)</f>
        <v>145.86000000000001</v>
      </c>
      <c r="J27" s="29">
        <v>122.25</v>
      </c>
      <c r="K27" s="29">
        <v>40</v>
      </c>
      <c r="L27" s="29">
        <f t="shared" ref="L27:L28" si="18">SUM(J27:K27)</f>
        <v>162.25</v>
      </c>
      <c r="M27" s="29">
        <v>270.8</v>
      </c>
      <c r="N27" s="29">
        <v>71</v>
      </c>
      <c r="O27" s="29">
        <v>104.5</v>
      </c>
      <c r="P27" s="29">
        <v>1273.74</v>
      </c>
      <c r="Q27" s="29">
        <f>SUM(M27:P27)</f>
        <v>1720.04</v>
      </c>
      <c r="R27" s="29">
        <f>F27+I27+L27+Q27</f>
        <v>2685.39</v>
      </c>
      <c r="U27" s="27">
        <f>F27</f>
        <v>657.24</v>
      </c>
      <c r="V27" s="27">
        <f>I27</f>
        <v>145.86000000000001</v>
      </c>
      <c r="W27" s="27">
        <f>L27</f>
        <v>162.25</v>
      </c>
      <c r="X27" s="27">
        <f t="shared" si="0"/>
        <v>1720.04</v>
      </c>
      <c r="Z27" s="27">
        <f>SUM(U27:Y27)</f>
        <v>2685.39</v>
      </c>
    </row>
    <row r="28" spans="1:26" x14ac:dyDescent="0.2">
      <c r="A28" s="10" t="s">
        <v>5</v>
      </c>
      <c r="B28" s="6"/>
      <c r="C28" s="7"/>
      <c r="D28" s="29">
        <v>76.55</v>
      </c>
      <c r="E28" s="29"/>
      <c r="F28" s="29">
        <f t="shared" si="16"/>
        <v>76.55</v>
      </c>
      <c r="G28" s="29">
        <v>93.7</v>
      </c>
      <c r="H28" s="29"/>
      <c r="I28" s="29">
        <f t="shared" si="17"/>
        <v>93.7</v>
      </c>
      <c r="J28" s="29">
        <v>0</v>
      </c>
      <c r="K28" s="29">
        <v>0</v>
      </c>
      <c r="L28" s="29">
        <f t="shared" si="18"/>
        <v>0</v>
      </c>
      <c r="M28" s="29">
        <v>0</v>
      </c>
      <c r="N28" s="29">
        <v>0</v>
      </c>
      <c r="O28" s="29">
        <v>958.62</v>
      </c>
      <c r="P28" s="29">
        <v>2898.36</v>
      </c>
      <c r="Q28" s="29">
        <f>SUM(M28:P28)</f>
        <v>3856.98</v>
      </c>
      <c r="R28" s="29">
        <f>F28+I28+L28+Q28</f>
        <v>4027.23</v>
      </c>
      <c r="U28" s="27">
        <f>F28</f>
        <v>76.55</v>
      </c>
      <c r="V28" s="27">
        <f>I28</f>
        <v>93.7</v>
      </c>
      <c r="W28" s="27">
        <f>L28</f>
        <v>0</v>
      </c>
      <c r="X28" s="27">
        <f t="shared" si="0"/>
        <v>3856.98</v>
      </c>
      <c r="Z28" s="27">
        <f>SUM(U28:Y28)</f>
        <v>4027.23</v>
      </c>
    </row>
    <row r="29" spans="1:26" x14ac:dyDescent="0.2">
      <c r="A29" s="8"/>
      <c r="B29" s="9"/>
      <c r="C29" s="7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26" x14ac:dyDescent="0.2">
      <c r="A30" s="10" t="s">
        <v>8</v>
      </c>
      <c r="B30" s="6"/>
      <c r="C30" s="7"/>
      <c r="D30" s="29">
        <v>128.75</v>
      </c>
      <c r="E30" s="29"/>
      <c r="F30" s="29">
        <f>F31+F32</f>
        <v>128.75</v>
      </c>
      <c r="G30" s="29">
        <v>42.47</v>
      </c>
      <c r="H30" s="29"/>
      <c r="I30" s="29">
        <f>I31+I32</f>
        <v>42.47</v>
      </c>
      <c r="J30" s="29">
        <v>20.5</v>
      </c>
      <c r="K30" s="29">
        <v>8</v>
      </c>
      <c r="L30" s="29">
        <f>L31+L32</f>
        <v>28.5</v>
      </c>
      <c r="M30" s="29">
        <v>70.410000000000011</v>
      </c>
      <c r="N30" s="29">
        <v>11.5</v>
      </c>
      <c r="O30" s="29">
        <v>171.19</v>
      </c>
      <c r="P30" s="29">
        <v>722.34999999999991</v>
      </c>
      <c r="Q30" s="29">
        <f>Q31+Q32</f>
        <v>975.44999999999993</v>
      </c>
      <c r="R30" s="29">
        <f>+R31+R32</f>
        <v>1175.17</v>
      </c>
      <c r="U30" s="27">
        <f>F30</f>
        <v>128.75</v>
      </c>
      <c r="V30" s="27">
        <f>I30</f>
        <v>42.47</v>
      </c>
      <c r="W30" s="27">
        <f>L30</f>
        <v>28.5</v>
      </c>
      <c r="X30" s="27">
        <f t="shared" si="0"/>
        <v>975.44999999999993</v>
      </c>
      <c r="Z30" s="27">
        <f>+Z31+Z32</f>
        <v>1175.17</v>
      </c>
    </row>
    <row r="31" spans="1:26" x14ac:dyDescent="0.2">
      <c r="A31" s="10" t="s">
        <v>4</v>
      </c>
      <c r="B31" s="6"/>
      <c r="C31" s="7"/>
      <c r="D31" s="29">
        <v>116.75</v>
      </c>
      <c r="E31" s="29"/>
      <c r="F31" s="29">
        <f t="shared" ref="F31:F32" si="19">SUM(D31:E31)</f>
        <v>116.75</v>
      </c>
      <c r="G31" s="29">
        <v>25.27</v>
      </c>
      <c r="H31" s="29"/>
      <c r="I31" s="29">
        <f t="shared" ref="I31:I32" si="20">SUM(G31:H31)</f>
        <v>25.27</v>
      </c>
      <c r="J31" s="29">
        <v>20.5</v>
      </c>
      <c r="K31" s="29">
        <v>8</v>
      </c>
      <c r="L31" s="29">
        <f t="shared" ref="L31:L32" si="21">SUM(J31:K31)</f>
        <v>28.5</v>
      </c>
      <c r="M31" s="29">
        <v>70.410000000000011</v>
      </c>
      <c r="N31" s="29">
        <v>11.5</v>
      </c>
      <c r="O31" s="29">
        <v>19.8</v>
      </c>
      <c r="P31" s="29">
        <v>210.24</v>
      </c>
      <c r="Q31" s="29">
        <f>SUM(M31:P31)</f>
        <v>311.95000000000005</v>
      </c>
      <c r="R31" s="29">
        <f>F31+I31+L31+Q31</f>
        <v>482.47</v>
      </c>
      <c r="U31" s="27">
        <f>F31</f>
        <v>116.75</v>
      </c>
      <c r="V31" s="27">
        <f>I31</f>
        <v>25.27</v>
      </c>
      <c r="W31" s="27">
        <f>L31</f>
        <v>28.5</v>
      </c>
      <c r="X31" s="27">
        <f t="shared" si="0"/>
        <v>311.95000000000005</v>
      </c>
      <c r="Z31" s="27">
        <f>SUM(U31:Y31)</f>
        <v>482.47</v>
      </c>
    </row>
    <row r="32" spans="1:26" x14ac:dyDescent="0.2">
      <c r="A32" s="10" t="s">
        <v>5</v>
      </c>
      <c r="B32" s="6"/>
      <c r="C32" s="7"/>
      <c r="D32" s="29">
        <v>12</v>
      </c>
      <c r="E32" s="29"/>
      <c r="F32" s="29">
        <f t="shared" si="19"/>
        <v>12</v>
      </c>
      <c r="G32" s="29">
        <v>17.2</v>
      </c>
      <c r="H32" s="29"/>
      <c r="I32" s="29">
        <f t="shared" si="20"/>
        <v>17.2</v>
      </c>
      <c r="J32" s="29">
        <v>0</v>
      </c>
      <c r="K32" s="29">
        <v>0</v>
      </c>
      <c r="L32" s="29">
        <f t="shared" si="21"/>
        <v>0</v>
      </c>
      <c r="M32" s="29">
        <v>0</v>
      </c>
      <c r="N32" s="29">
        <v>0</v>
      </c>
      <c r="O32" s="29">
        <v>151.38999999999999</v>
      </c>
      <c r="P32" s="29">
        <v>512.1099999999999</v>
      </c>
      <c r="Q32" s="29">
        <f>SUM(M32:P32)</f>
        <v>663.49999999999989</v>
      </c>
      <c r="R32" s="29">
        <f>F32+I32+L32+Q32</f>
        <v>692.69999999999993</v>
      </c>
      <c r="U32" s="27">
        <f>F32</f>
        <v>12</v>
      </c>
      <c r="V32" s="27">
        <f>I32</f>
        <v>17.2</v>
      </c>
      <c r="W32" s="27">
        <f>L32</f>
        <v>0</v>
      </c>
      <c r="X32" s="27">
        <f t="shared" si="0"/>
        <v>663.49999999999989</v>
      </c>
      <c r="Z32" s="27">
        <f>SUM(U32:Y32)</f>
        <v>692.69999999999993</v>
      </c>
    </row>
    <row r="33" spans="1:26" x14ac:dyDescent="0.2">
      <c r="A33" s="8"/>
      <c r="B33" s="9"/>
      <c r="C33" s="7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26" x14ac:dyDescent="0.2">
      <c r="A34" s="10" t="s">
        <v>9</v>
      </c>
      <c r="B34" s="6"/>
      <c r="C34" s="7"/>
      <c r="D34" s="29">
        <v>27.335000000000001</v>
      </c>
      <c r="E34" s="29"/>
      <c r="F34" s="29">
        <f>F35+F36</f>
        <v>27.335000000000001</v>
      </c>
      <c r="G34" s="29">
        <v>11.15</v>
      </c>
      <c r="H34" s="29"/>
      <c r="I34" s="29">
        <f>I35+I36</f>
        <v>11.15</v>
      </c>
      <c r="J34" s="29">
        <v>8.4499999999999993</v>
      </c>
      <c r="K34" s="29">
        <v>1.65</v>
      </c>
      <c r="L34" s="29">
        <f>L35+L36</f>
        <v>10.1</v>
      </c>
      <c r="M34" s="29">
        <v>9.4875000000000007</v>
      </c>
      <c r="N34" s="29">
        <v>2.5499999999999998</v>
      </c>
      <c r="O34" s="29">
        <v>46.017499999999998</v>
      </c>
      <c r="P34" s="29">
        <v>163.97499999999999</v>
      </c>
      <c r="Q34" s="29">
        <f>Q35+Q36</f>
        <v>222.03</v>
      </c>
      <c r="R34" s="29">
        <f>+R35+R36</f>
        <v>270.61500000000001</v>
      </c>
      <c r="U34" s="27">
        <f>F34</f>
        <v>27.335000000000001</v>
      </c>
      <c r="V34" s="27">
        <f>I34</f>
        <v>11.15</v>
      </c>
      <c r="W34" s="27">
        <f>L34</f>
        <v>10.1</v>
      </c>
      <c r="X34" s="27">
        <f t="shared" si="0"/>
        <v>222.03</v>
      </c>
      <c r="Z34" s="27">
        <f t="shared" ref="Z34" si="22">+Z35+Z36</f>
        <v>270.61500000000001</v>
      </c>
    </row>
    <row r="35" spans="1:26" x14ac:dyDescent="0.2">
      <c r="A35" s="10" t="s">
        <v>4</v>
      </c>
      <c r="B35" s="6"/>
      <c r="C35" s="7"/>
      <c r="D35" s="29">
        <v>24.335000000000001</v>
      </c>
      <c r="E35" s="29"/>
      <c r="F35" s="29">
        <f t="shared" ref="F35:F36" si="23">SUM(D35:E35)</f>
        <v>24.335000000000001</v>
      </c>
      <c r="G35" s="29">
        <v>6.75</v>
      </c>
      <c r="H35" s="29"/>
      <c r="I35" s="29">
        <f t="shared" ref="I35:I36" si="24">SUM(G35:H35)</f>
        <v>6.75</v>
      </c>
      <c r="J35" s="29">
        <v>8.4499999999999993</v>
      </c>
      <c r="K35" s="29">
        <v>1.65</v>
      </c>
      <c r="L35" s="29">
        <f t="shared" ref="L35:L36" si="25">SUM(J35:K35)</f>
        <v>10.1</v>
      </c>
      <c r="M35" s="29">
        <v>9.4875000000000007</v>
      </c>
      <c r="N35" s="29">
        <v>2.5499999999999998</v>
      </c>
      <c r="O35" s="29">
        <v>4.9000000000000004</v>
      </c>
      <c r="P35" s="29">
        <v>52.782499999999992</v>
      </c>
      <c r="Q35" s="29">
        <f>SUM(M35:P35)</f>
        <v>69.72</v>
      </c>
      <c r="R35" s="29">
        <f>F35+I35+L35+Q35</f>
        <v>110.905</v>
      </c>
      <c r="U35" s="27">
        <f>F35</f>
        <v>24.335000000000001</v>
      </c>
      <c r="V35" s="27">
        <f>I35</f>
        <v>6.75</v>
      </c>
      <c r="W35" s="27">
        <f>L35</f>
        <v>10.1</v>
      </c>
      <c r="X35" s="27">
        <f t="shared" si="0"/>
        <v>69.72</v>
      </c>
      <c r="Z35" s="27">
        <f>SUM(U35:Y35)</f>
        <v>110.905</v>
      </c>
    </row>
    <row r="36" spans="1:26" x14ac:dyDescent="0.2">
      <c r="A36" s="10" t="s">
        <v>5</v>
      </c>
      <c r="B36" s="6"/>
      <c r="C36" s="7"/>
      <c r="D36" s="29">
        <v>3</v>
      </c>
      <c r="E36" s="29"/>
      <c r="F36" s="29">
        <f t="shared" si="23"/>
        <v>3</v>
      </c>
      <c r="G36" s="29">
        <v>4.4000000000000004</v>
      </c>
      <c r="H36" s="29"/>
      <c r="I36" s="29">
        <f t="shared" si="24"/>
        <v>4.4000000000000004</v>
      </c>
      <c r="J36" s="29">
        <v>0</v>
      </c>
      <c r="K36" s="29">
        <v>0</v>
      </c>
      <c r="L36" s="29">
        <f t="shared" si="25"/>
        <v>0</v>
      </c>
      <c r="M36" s="29">
        <v>0</v>
      </c>
      <c r="N36" s="29">
        <v>0</v>
      </c>
      <c r="O36" s="29">
        <v>41.1175</v>
      </c>
      <c r="P36" s="29">
        <v>111.1925</v>
      </c>
      <c r="Q36" s="29">
        <f>SUM(M36:P36)</f>
        <v>152.31</v>
      </c>
      <c r="R36" s="29">
        <f>F36+I36+L36+Q36</f>
        <v>159.71</v>
      </c>
      <c r="U36" s="27">
        <f>F36</f>
        <v>3</v>
      </c>
      <c r="V36" s="27">
        <f>I36</f>
        <v>4.4000000000000004</v>
      </c>
      <c r="W36" s="27">
        <f>L36</f>
        <v>0</v>
      </c>
      <c r="X36" s="27">
        <f t="shared" si="0"/>
        <v>152.31</v>
      </c>
      <c r="Z36" s="27">
        <f>SUM(U36:Y36)</f>
        <v>159.71</v>
      </c>
    </row>
    <row r="37" spans="1:26" x14ac:dyDescent="0.2">
      <c r="A37" s="8"/>
      <c r="B37" s="9"/>
      <c r="C37" s="7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26" x14ac:dyDescent="0.2">
      <c r="A38" s="10" t="s">
        <v>10</v>
      </c>
      <c r="B38" s="6"/>
      <c r="C38" s="7"/>
      <c r="D38" s="29">
        <v>0</v>
      </c>
      <c r="E38" s="29"/>
      <c r="F38" s="29">
        <f>F39+F40</f>
        <v>0</v>
      </c>
      <c r="G38" s="29">
        <v>0</v>
      </c>
      <c r="H38" s="29"/>
      <c r="I38" s="29">
        <f>I39+I40</f>
        <v>0</v>
      </c>
      <c r="J38" s="29">
        <v>0</v>
      </c>
      <c r="K38" s="29">
        <v>0</v>
      </c>
      <c r="L38" s="29">
        <f>L39+L40</f>
        <v>0</v>
      </c>
      <c r="M38" s="29">
        <v>0</v>
      </c>
      <c r="N38" s="29">
        <v>0</v>
      </c>
      <c r="O38" s="29">
        <v>0</v>
      </c>
      <c r="P38" s="29">
        <v>0</v>
      </c>
      <c r="Q38" s="29">
        <f>Q39+Q40</f>
        <v>0</v>
      </c>
      <c r="R38" s="29">
        <f>+R39+R40</f>
        <v>0</v>
      </c>
      <c r="U38" s="27">
        <f t="shared" ref="U38:U44" si="26">F38</f>
        <v>0</v>
      </c>
      <c r="V38" s="27">
        <f t="shared" ref="V38:V44" si="27">I38</f>
        <v>0</v>
      </c>
      <c r="W38" s="27">
        <f t="shared" ref="W38:W44" si="28">L38</f>
        <v>0</v>
      </c>
      <c r="X38" s="27">
        <f t="shared" ref="X38:X98" si="29">Q38</f>
        <v>0</v>
      </c>
      <c r="Z38" s="27">
        <f t="shared" ref="Z38" si="30">+Z39+Z40</f>
        <v>0</v>
      </c>
    </row>
    <row r="39" spans="1:26" x14ac:dyDescent="0.2">
      <c r="A39" s="10" t="s">
        <v>4</v>
      </c>
      <c r="B39" s="6"/>
      <c r="C39" s="7"/>
      <c r="D39" s="29">
        <v>0</v>
      </c>
      <c r="E39" s="29"/>
      <c r="F39" s="29">
        <f t="shared" ref="F39:F40" si="31">SUM(D39:E39)</f>
        <v>0</v>
      </c>
      <c r="G39" s="29">
        <v>0</v>
      </c>
      <c r="H39" s="29"/>
      <c r="I39" s="29">
        <f t="shared" ref="I39:I40" si="32">SUM(G39:H39)</f>
        <v>0</v>
      </c>
      <c r="J39" s="29">
        <v>0</v>
      </c>
      <c r="K39" s="29">
        <v>0</v>
      </c>
      <c r="L39" s="29">
        <f t="shared" ref="L39:L40" si="33">SUM(J39:K39)</f>
        <v>0</v>
      </c>
      <c r="M39" s="29">
        <v>0</v>
      </c>
      <c r="N39" s="29">
        <v>0</v>
      </c>
      <c r="O39" s="29">
        <v>0</v>
      </c>
      <c r="P39" s="29">
        <v>0</v>
      </c>
      <c r="Q39" s="29">
        <f>SUM(M39:P39)</f>
        <v>0</v>
      </c>
      <c r="R39" s="29">
        <f>F39+I39+L39+Q39</f>
        <v>0</v>
      </c>
      <c r="U39" s="27">
        <f t="shared" si="26"/>
        <v>0</v>
      </c>
      <c r="V39" s="27">
        <f t="shared" si="27"/>
        <v>0</v>
      </c>
      <c r="W39" s="27">
        <f t="shared" si="28"/>
        <v>0</v>
      </c>
      <c r="X39" s="27">
        <f t="shared" si="29"/>
        <v>0</v>
      </c>
      <c r="Z39" s="27">
        <f>SUM(U39:Y39)</f>
        <v>0</v>
      </c>
    </row>
    <row r="40" spans="1:26" x14ac:dyDescent="0.2">
      <c r="A40" s="10" t="s">
        <v>5</v>
      </c>
      <c r="B40" s="6"/>
      <c r="C40" s="7"/>
      <c r="D40" s="29">
        <v>0</v>
      </c>
      <c r="E40" s="29"/>
      <c r="F40" s="29">
        <f t="shared" si="31"/>
        <v>0</v>
      </c>
      <c r="G40" s="29">
        <v>0</v>
      </c>
      <c r="H40" s="29"/>
      <c r="I40" s="29">
        <f t="shared" si="32"/>
        <v>0</v>
      </c>
      <c r="J40" s="29">
        <v>0</v>
      </c>
      <c r="K40" s="29">
        <v>0</v>
      </c>
      <c r="L40" s="29">
        <f t="shared" si="33"/>
        <v>0</v>
      </c>
      <c r="M40" s="29">
        <v>0</v>
      </c>
      <c r="N40" s="29">
        <v>0</v>
      </c>
      <c r="O40" s="29">
        <v>0</v>
      </c>
      <c r="P40" s="29">
        <v>0</v>
      </c>
      <c r="Q40" s="29">
        <f>SUM(M40:P40)</f>
        <v>0</v>
      </c>
      <c r="R40" s="29">
        <f>F40+I40+L40+Q40</f>
        <v>0</v>
      </c>
      <c r="U40" s="27">
        <f t="shared" si="26"/>
        <v>0</v>
      </c>
      <c r="V40" s="27">
        <f t="shared" si="27"/>
        <v>0</v>
      </c>
      <c r="W40" s="27">
        <f t="shared" si="28"/>
        <v>0</v>
      </c>
      <c r="X40" s="27">
        <f t="shared" si="29"/>
        <v>0</v>
      </c>
      <c r="Z40" s="27">
        <f>SUM(U40:Y40)</f>
        <v>0</v>
      </c>
    </row>
    <row r="41" spans="1:26" x14ac:dyDescent="0.2">
      <c r="A41" s="8"/>
      <c r="B41" s="9"/>
      <c r="C41" s="7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U41" s="27">
        <f t="shared" si="26"/>
        <v>0</v>
      </c>
      <c r="V41" s="27">
        <f t="shared" si="27"/>
        <v>0</v>
      </c>
      <c r="W41" s="27">
        <f t="shared" si="28"/>
        <v>0</v>
      </c>
      <c r="X41" s="27">
        <f t="shared" si="29"/>
        <v>0</v>
      </c>
    </row>
    <row r="42" spans="1:26" x14ac:dyDescent="0.2">
      <c r="A42" s="10" t="s">
        <v>11</v>
      </c>
      <c r="B42" s="6"/>
      <c r="C42" s="7"/>
      <c r="D42" s="29">
        <v>0</v>
      </c>
      <c r="E42" s="29"/>
      <c r="F42" s="29">
        <f>F43+F44</f>
        <v>0</v>
      </c>
      <c r="G42" s="29">
        <v>0</v>
      </c>
      <c r="H42" s="29"/>
      <c r="I42" s="29">
        <f>I43+I44</f>
        <v>0</v>
      </c>
      <c r="J42" s="29">
        <v>0</v>
      </c>
      <c r="K42" s="29">
        <v>0</v>
      </c>
      <c r="L42" s="29">
        <f>L43+L44</f>
        <v>0</v>
      </c>
      <c r="M42" s="29">
        <v>0</v>
      </c>
      <c r="N42" s="29">
        <v>0</v>
      </c>
      <c r="O42" s="29">
        <v>0</v>
      </c>
      <c r="P42" s="29">
        <v>0</v>
      </c>
      <c r="Q42" s="29">
        <f>Q43+Q44</f>
        <v>0</v>
      </c>
      <c r="R42" s="29">
        <f>+R43+R44</f>
        <v>0</v>
      </c>
      <c r="U42" s="27">
        <f t="shared" si="26"/>
        <v>0</v>
      </c>
      <c r="V42" s="27">
        <f t="shared" si="27"/>
        <v>0</v>
      </c>
      <c r="W42" s="27">
        <f t="shared" si="28"/>
        <v>0</v>
      </c>
      <c r="X42" s="27">
        <f t="shared" si="29"/>
        <v>0</v>
      </c>
      <c r="Z42" s="27">
        <f>+Z43+Z44</f>
        <v>0</v>
      </c>
    </row>
    <row r="43" spans="1:26" x14ac:dyDescent="0.2">
      <c r="A43" s="10" t="s">
        <v>4</v>
      </c>
      <c r="B43" s="6"/>
      <c r="C43" s="7"/>
      <c r="D43" s="29">
        <v>0</v>
      </c>
      <c r="E43" s="29"/>
      <c r="F43" s="29">
        <f t="shared" ref="F43:F44" si="34">SUM(D43:E43)</f>
        <v>0</v>
      </c>
      <c r="G43" s="29">
        <v>0</v>
      </c>
      <c r="H43" s="29"/>
      <c r="I43" s="29">
        <f t="shared" ref="I43:I44" si="35">SUM(G43:H43)</f>
        <v>0</v>
      </c>
      <c r="J43" s="29">
        <v>0</v>
      </c>
      <c r="K43" s="29">
        <v>0</v>
      </c>
      <c r="L43" s="29">
        <f t="shared" ref="L43:L44" si="36">SUM(J43:K43)</f>
        <v>0</v>
      </c>
      <c r="M43" s="29">
        <v>0</v>
      </c>
      <c r="N43" s="29">
        <v>0</v>
      </c>
      <c r="O43" s="29">
        <v>0</v>
      </c>
      <c r="P43" s="29">
        <v>0</v>
      </c>
      <c r="Q43" s="29">
        <f>SUM(M43:P43)</f>
        <v>0</v>
      </c>
      <c r="R43" s="29">
        <f>F43+I43+L43+Q43</f>
        <v>0</v>
      </c>
      <c r="U43" s="27">
        <f t="shared" si="26"/>
        <v>0</v>
      </c>
      <c r="V43" s="27">
        <f t="shared" si="27"/>
        <v>0</v>
      </c>
      <c r="W43" s="27">
        <f t="shared" si="28"/>
        <v>0</v>
      </c>
      <c r="X43" s="27">
        <f t="shared" si="29"/>
        <v>0</v>
      </c>
      <c r="Z43" s="27">
        <f>SUM(U43:Y43)</f>
        <v>0</v>
      </c>
    </row>
    <row r="44" spans="1:26" x14ac:dyDescent="0.2">
      <c r="A44" s="10" t="s">
        <v>5</v>
      </c>
      <c r="B44" s="6"/>
      <c r="C44" s="7"/>
      <c r="D44" s="29">
        <v>0</v>
      </c>
      <c r="E44" s="29"/>
      <c r="F44" s="29">
        <f t="shared" si="34"/>
        <v>0</v>
      </c>
      <c r="G44" s="29">
        <v>0</v>
      </c>
      <c r="H44" s="29"/>
      <c r="I44" s="29">
        <f t="shared" si="35"/>
        <v>0</v>
      </c>
      <c r="J44" s="29">
        <v>0</v>
      </c>
      <c r="K44" s="29">
        <v>0</v>
      </c>
      <c r="L44" s="29">
        <f t="shared" si="36"/>
        <v>0</v>
      </c>
      <c r="M44" s="29">
        <v>0</v>
      </c>
      <c r="N44" s="29">
        <v>0</v>
      </c>
      <c r="O44" s="29">
        <v>0</v>
      </c>
      <c r="P44" s="29">
        <v>0</v>
      </c>
      <c r="Q44" s="29">
        <f>SUM(M44:P44)</f>
        <v>0</v>
      </c>
      <c r="R44" s="29">
        <f>F44+I44+L44+Q44</f>
        <v>0</v>
      </c>
      <c r="U44" s="27">
        <f t="shared" si="26"/>
        <v>0</v>
      </c>
      <c r="V44" s="27">
        <f t="shared" si="27"/>
        <v>0</v>
      </c>
      <c r="W44" s="27">
        <f t="shared" si="28"/>
        <v>0</v>
      </c>
      <c r="X44" s="27">
        <f t="shared" si="29"/>
        <v>0</v>
      </c>
      <c r="Z44" s="27">
        <f>SUM(U44:Y44)</f>
        <v>0</v>
      </c>
    </row>
    <row r="45" spans="1:26" x14ac:dyDescent="0.2">
      <c r="A45" s="10"/>
      <c r="B45" s="6"/>
      <c r="C45" s="7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1:26" x14ac:dyDescent="0.2">
      <c r="A46" s="10" t="s">
        <v>12</v>
      </c>
      <c r="B46" s="6"/>
      <c r="C46" s="7"/>
      <c r="D46" s="29">
        <v>1326.6833333335817</v>
      </c>
      <c r="E46" s="29"/>
      <c r="F46" s="29">
        <f>F47+F48</f>
        <v>1326.6833333335817</v>
      </c>
      <c r="G46" s="29">
        <v>7640.6833333333489</v>
      </c>
      <c r="H46" s="29"/>
      <c r="I46" s="29">
        <f>I47+I48</f>
        <v>7640.6833333333489</v>
      </c>
      <c r="J46" s="29">
        <v>140.68333333334886</v>
      </c>
      <c r="K46" s="29">
        <v>305.5</v>
      </c>
      <c r="L46" s="29">
        <f>L47+L48</f>
        <v>446.18333333334886</v>
      </c>
      <c r="M46" s="29">
        <v>13279.166666666744</v>
      </c>
      <c r="N46" s="29">
        <v>79.683333333348855</v>
      </c>
      <c r="O46" s="29">
        <v>281.5</v>
      </c>
      <c r="P46" s="29">
        <v>1026.9666666667908</v>
      </c>
      <c r="Q46" s="29">
        <f>Q47+Q48</f>
        <v>14667.316666666884</v>
      </c>
      <c r="R46" s="29">
        <f>+R47+R48</f>
        <v>24080.866666667163</v>
      </c>
      <c r="U46" s="27">
        <f>F46</f>
        <v>1326.6833333335817</v>
      </c>
      <c r="V46" s="27">
        <f>I46</f>
        <v>7640.6833333333489</v>
      </c>
      <c r="W46" s="27">
        <f>L46</f>
        <v>446.18333333334886</v>
      </c>
      <c r="X46" s="27">
        <f t="shared" si="29"/>
        <v>14667.316666666884</v>
      </c>
      <c r="Z46" s="27">
        <f t="shared" ref="Z46" si="37">+Z47+Z48</f>
        <v>24080.866666667163</v>
      </c>
    </row>
    <row r="47" spans="1:26" x14ac:dyDescent="0.2">
      <c r="A47" s="10" t="s">
        <v>4</v>
      </c>
      <c r="B47" s="6"/>
      <c r="C47" s="7"/>
      <c r="D47" s="29">
        <v>1286.783333333442</v>
      </c>
      <c r="E47" s="29"/>
      <c r="F47" s="29">
        <f t="shared" ref="F47:F48" si="38">SUM(D47:E47)</f>
        <v>1286.783333333442</v>
      </c>
      <c r="G47" s="29">
        <v>7628.8666666666977</v>
      </c>
      <c r="H47" s="29"/>
      <c r="I47" s="29">
        <f t="shared" ref="I47:I48" si="39">SUM(G47:H47)</f>
        <v>7628.8666666666977</v>
      </c>
      <c r="J47" s="29">
        <v>140.68333333334886</v>
      </c>
      <c r="K47" s="29">
        <v>305.5</v>
      </c>
      <c r="L47" s="29">
        <f t="shared" ref="L47:L48" si="40">SUM(J47:K47)</f>
        <v>446.18333333334886</v>
      </c>
      <c r="M47" s="29">
        <v>13279.166666666744</v>
      </c>
      <c r="N47" s="29">
        <v>79.683333333348855</v>
      </c>
      <c r="O47" s="29">
        <v>62</v>
      </c>
      <c r="P47" s="29">
        <v>526.86666666669771</v>
      </c>
      <c r="Q47" s="29">
        <f>SUM(M47:P47)</f>
        <v>13947.716666666791</v>
      </c>
      <c r="R47" s="29">
        <f>F47+I47+L47+Q47</f>
        <v>23309.550000000279</v>
      </c>
      <c r="U47" s="27">
        <f>F47</f>
        <v>1286.783333333442</v>
      </c>
      <c r="V47" s="27">
        <f>I47</f>
        <v>7628.8666666666977</v>
      </c>
      <c r="W47" s="27">
        <f>L47</f>
        <v>446.18333333334886</v>
      </c>
      <c r="X47" s="27">
        <f t="shared" si="29"/>
        <v>13947.716666666791</v>
      </c>
      <c r="Z47" s="27">
        <f>SUM(U47:Y47)</f>
        <v>23309.550000000279</v>
      </c>
    </row>
    <row r="48" spans="1:26" x14ac:dyDescent="0.2">
      <c r="A48" s="10" t="s">
        <v>5</v>
      </c>
      <c r="B48" s="6"/>
      <c r="C48" s="7"/>
      <c r="D48" s="29">
        <v>39.900000000139698</v>
      </c>
      <c r="E48" s="29"/>
      <c r="F48" s="29">
        <f t="shared" si="38"/>
        <v>39.900000000139698</v>
      </c>
      <c r="G48" s="29">
        <v>11.816666666651145</v>
      </c>
      <c r="H48" s="29"/>
      <c r="I48" s="29">
        <f t="shared" si="39"/>
        <v>11.816666666651145</v>
      </c>
      <c r="J48" s="29">
        <v>0</v>
      </c>
      <c r="K48" s="29">
        <v>0</v>
      </c>
      <c r="L48" s="29">
        <f t="shared" si="40"/>
        <v>0</v>
      </c>
      <c r="M48" s="29">
        <v>0</v>
      </c>
      <c r="N48" s="29">
        <v>0</v>
      </c>
      <c r="O48" s="29">
        <v>219.5</v>
      </c>
      <c r="P48" s="29">
        <v>500.10000000009313</v>
      </c>
      <c r="Q48" s="29">
        <f>SUM(M48:P48)</f>
        <v>719.60000000009313</v>
      </c>
      <c r="R48" s="29">
        <f>F48+I48+L48+Q48</f>
        <v>771.31666666688398</v>
      </c>
      <c r="U48" s="27">
        <f>F48</f>
        <v>39.900000000139698</v>
      </c>
      <c r="V48" s="27">
        <f>I48</f>
        <v>11.816666666651145</v>
      </c>
      <c r="W48" s="27">
        <f>L48</f>
        <v>0</v>
      </c>
      <c r="X48" s="27">
        <f t="shared" si="29"/>
        <v>719.60000000009313</v>
      </c>
      <c r="Z48" s="27">
        <f>SUM(U48:Y48)</f>
        <v>771.31666666688398</v>
      </c>
    </row>
    <row r="49" spans="1:26" x14ac:dyDescent="0.2">
      <c r="A49" s="8"/>
      <c r="B49" s="9"/>
      <c r="C49" s="7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26" x14ac:dyDescent="0.2">
      <c r="A50" s="10" t="s">
        <v>13</v>
      </c>
      <c r="B50" s="6"/>
      <c r="C50" s="7"/>
      <c r="D50" s="29">
        <v>1326.6833333335817</v>
      </c>
      <c r="E50" s="29"/>
      <c r="F50" s="29">
        <f>F51+F52</f>
        <v>1326.6833333335817</v>
      </c>
      <c r="G50" s="29">
        <v>7640.6833333333489</v>
      </c>
      <c r="H50" s="29"/>
      <c r="I50" s="29">
        <f>I51+I52</f>
        <v>7640.6833333333489</v>
      </c>
      <c r="J50" s="29">
        <v>140.68333333334886</v>
      </c>
      <c r="K50" s="29">
        <v>305.5</v>
      </c>
      <c r="L50" s="29">
        <f>L51+L52</f>
        <v>446.18333333334886</v>
      </c>
      <c r="M50" s="29">
        <v>13279.166666666744</v>
      </c>
      <c r="N50" s="29">
        <v>79.683333333348855</v>
      </c>
      <c r="O50" s="29">
        <v>281.5</v>
      </c>
      <c r="P50" s="29">
        <v>1026.9666666667908</v>
      </c>
      <c r="Q50" s="29">
        <f>Q51+Q52</f>
        <v>14667.316666666884</v>
      </c>
      <c r="R50" s="29">
        <f>+R51+R52</f>
        <v>24080.866666667163</v>
      </c>
      <c r="U50" s="27">
        <f>F50</f>
        <v>1326.6833333335817</v>
      </c>
      <c r="V50" s="27">
        <f>I50</f>
        <v>7640.6833333333489</v>
      </c>
      <c r="W50" s="27">
        <f>L50</f>
        <v>446.18333333334886</v>
      </c>
      <c r="X50" s="27">
        <f t="shared" si="29"/>
        <v>14667.316666666884</v>
      </c>
      <c r="Z50" s="27">
        <f>+Z51+Z52</f>
        <v>24080.866666667163</v>
      </c>
    </row>
    <row r="51" spans="1:26" x14ac:dyDescent="0.2">
      <c r="A51" s="10" t="s">
        <v>4</v>
      </c>
      <c r="B51" s="6"/>
      <c r="C51" s="7"/>
      <c r="D51" s="29">
        <v>1286.783333333442</v>
      </c>
      <c r="E51" s="29"/>
      <c r="F51" s="29">
        <f t="shared" ref="F51:F52" si="41">SUM(D51:E51)</f>
        <v>1286.783333333442</v>
      </c>
      <c r="G51" s="29">
        <v>7628.8666666666977</v>
      </c>
      <c r="H51" s="29"/>
      <c r="I51" s="29">
        <f t="shared" ref="I51:I52" si="42">SUM(G51:H51)</f>
        <v>7628.8666666666977</v>
      </c>
      <c r="J51" s="29">
        <v>140.68333333334886</v>
      </c>
      <c r="K51" s="29">
        <v>305.5</v>
      </c>
      <c r="L51" s="29">
        <f t="shared" ref="L51:L52" si="43">SUM(J51:K51)</f>
        <v>446.18333333334886</v>
      </c>
      <c r="M51" s="29">
        <v>13279.166666666744</v>
      </c>
      <c r="N51" s="29">
        <v>79.683333333348855</v>
      </c>
      <c r="O51" s="29">
        <v>62</v>
      </c>
      <c r="P51" s="29">
        <v>526.86666666669771</v>
      </c>
      <c r="Q51" s="29">
        <f>SUM(M51:P51)</f>
        <v>13947.716666666791</v>
      </c>
      <c r="R51" s="29">
        <f>F51+I51+L51+Q51</f>
        <v>23309.550000000279</v>
      </c>
      <c r="U51" s="27">
        <f>F51</f>
        <v>1286.783333333442</v>
      </c>
      <c r="V51" s="27">
        <f>I51</f>
        <v>7628.8666666666977</v>
      </c>
      <c r="W51" s="27">
        <f>L51</f>
        <v>446.18333333334886</v>
      </c>
      <c r="X51" s="27">
        <f t="shared" si="29"/>
        <v>13947.716666666791</v>
      </c>
      <c r="Z51" s="27">
        <f>SUM(U51:Y51)</f>
        <v>23309.550000000279</v>
      </c>
    </row>
    <row r="52" spans="1:26" x14ac:dyDescent="0.2">
      <c r="A52" s="10" t="s">
        <v>5</v>
      </c>
      <c r="B52" s="6"/>
      <c r="C52" s="7"/>
      <c r="D52" s="29">
        <v>39.900000000139698</v>
      </c>
      <c r="E52" s="29"/>
      <c r="F52" s="29">
        <f t="shared" si="41"/>
        <v>39.900000000139698</v>
      </c>
      <c r="G52" s="29">
        <v>11.816666666651145</v>
      </c>
      <c r="H52" s="29"/>
      <c r="I52" s="29">
        <f t="shared" si="42"/>
        <v>11.816666666651145</v>
      </c>
      <c r="J52" s="29">
        <v>0</v>
      </c>
      <c r="K52" s="29">
        <v>0</v>
      </c>
      <c r="L52" s="29">
        <f t="shared" si="43"/>
        <v>0</v>
      </c>
      <c r="M52" s="29">
        <v>0</v>
      </c>
      <c r="N52" s="29">
        <v>0</v>
      </c>
      <c r="O52" s="29">
        <v>219.5</v>
      </c>
      <c r="P52" s="29">
        <v>500.10000000009313</v>
      </c>
      <c r="Q52" s="29">
        <f>SUM(M52:P52)</f>
        <v>719.60000000009313</v>
      </c>
      <c r="R52" s="29">
        <f>F52+I52+L52+Q52</f>
        <v>771.31666666688398</v>
      </c>
      <c r="U52" s="27">
        <f>F52</f>
        <v>39.900000000139698</v>
      </c>
      <c r="V52" s="27">
        <f>I52</f>
        <v>11.816666666651145</v>
      </c>
      <c r="W52" s="27">
        <f>L52</f>
        <v>0</v>
      </c>
      <c r="X52" s="27">
        <f t="shared" si="29"/>
        <v>719.60000000009313</v>
      </c>
      <c r="Z52" s="27">
        <f>SUM(U52:Y52)</f>
        <v>771.31666666688398</v>
      </c>
    </row>
    <row r="53" spans="1:26" x14ac:dyDescent="0.2">
      <c r="A53" s="8"/>
      <c r="B53" s="9"/>
      <c r="C53" s="7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1:26" x14ac:dyDescent="0.2">
      <c r="A54" s="10" t="s">
        <v>14</v>
      </c>
      <c r="B54" s="6"/>
      <c r="C54" s="7"/>
      <c r="D54" s="29">
        <v>1326.6833333335817</v>
      </c>
      <c r="E54" s="29"/>
      <c r="F54" s="29">
        <f>F55+F56</f>
        <v>1326.6833333335817</v>
      </c>
      <c r="G54" s="29">
        <v>7640.6833333333489</v>
      </c>
      <c r="H54" s="29"/>
      <c r="I54" s="29">
        <f>I55+I56</f>
        <v>7640.6833333333489</v>
      </c>
      <c r="J54" s="29">
        <v>140.68333333334886</v>
      </c>
      <c r="K54" s="29">
        <v>305.5</v>
      </c>
      <c r="L54" s="29">
        <f>L55+L56</f>
        <v>446.18333333334886</v>
      </c>
      <c r="M54" s="29">
        <v>13279.166666666744</v>
      </c>
      <c r="N54" s="29">
        <v>79.683333333348855</v>
      </c>
      <c r="O54" s="29">
        <v>281.5</v>
      </c>
      <c r="P54" s="29">
        <v>1026.9666666667908</v>
      </c>
      <c r="Q54" s="29">
        <f>Q55+Q56</f>
        <v>14667.316666666884</v>
      </c>
      <c r="R54" s="29">
        <f>+R55+R56</f>
        <v>24080.866666667163</v>
      </c>
      <c r="U54" s="27">
        <f>F54</f>
        <v>1326.6833333335817</v>
      </c>
      <c r="V54" s="27">
        <f>I54</f>
        <v>7640.6833333333489</v>
      </c>
      <c r="W54" s="27">
        <f>L54</f>
        <v>446.18333333334886</v>
      </c>
      <c r="X54" s="27">
        <f t="shared" si="29"/>
        <v>14667.316666666884</v>
      </c>
      <c r="Z54" s="27">
        <f t="shared" ref="Z54" si="44">+Z55+Z56</f>
        <v>24080.866666667163</v>
      </c>
    </row>
    <row r="55" spans="1:26" x14ac:dyDescent="0.2">
      <c r="A55" s="10" t="s">
        <v>4</v>
      </c>
      <c r="B55" s="6"/>
      <c r="C55" s="7"/>
      <c r="D55" s="29">
        <v>1286.783333333442</v>
      </c>
      <c r="E55" s="29"/>
      <c r="F55" s="29">
        <f t="shared" ref="F55:F56" si="45">SUM(D55:E55)</f>
        <v>1286.783333333442</v>
      </c>
      <c r="G55" s="29">
        <v>7628.8666666666977</v>
      </c>
      <c r="H55" s="29"/>
      <c r="I55" s="29">
        <f t="shared" ref="I55:I56" si="46">SUM(G55:H55)</f>
        <v>7628.8666666666977</v>
      </c>
      <c r="J55" s="29">
        <v>140.68333333334886</v>
      </c>
      <c r="K55" s="29">
        <v>305.5</v>
      </c>
      <c r="L55" s="29">
        <f t="shared" ref="L55:L56" si="47">SUM(J55:K55)</f>
        <v>446.18333333334886</v>
      </c>
      <c r="M55" s="29">
        <v>13279.166666666744</v>
      </c>
      <c r="N55" s="29">
        <v>79.683333333348855</v>
      </c>
      <c r="O55" s="29">
        <v>62</v>
      </c>
      <c r="P55" s="29">
        <v>526.86666666669771</v>
      </c>
      <c r="Q55" s="29">
        <f>SUM(M55:P55)</f>
        <v>13947.716666666791</v>
      </c>
      <c r="R55" s="29">
        <f>F55+I55+L55+Q55</f>
        <v>23309.550000000279</v>
      </c>
      <c r="U55" s="27">
        <f>F55</f>
        <v>1286.783333333442</v>
      </c>
      <c r="V55" s="27">
        <f>I55</f>
        <v>7628.8666666666977</v>
      </c>
      <c r="W55" s="27">
        <f>L55</f>
        <v>446.18333333334886</v>
      </c>
      <c r="X55" s="27">
        <f t="shared" si="29"/>
        <v>13947.716666666791</v>
      </c>
      <c r="Z55" s="27">
        <f>SUM(U55:Y55)</f>
        <v>23309.550000000279</v>
      </c>
    </row>
    <row r="56" spans="1:26" x14ac:dyDescent="0.2">
      <c r="A56" s="10" t="s">
        <v>5</v>
      </c>
      <c r="B56" s="6"/>
      <c r="C56" s="7"/>
      <c r="D56" s="29">
        <v>39.900000000139698</v>
      </c>
      <c r="E56" s="29"/>
      <c r="F56" s="29">
        <f t="shared" si="45"/>
        <v>39.900000000139698</v>
      </c>
      <c r="G56" s="29">
        <v>11.816666666651145</v>
      </c>
      <c r="H56" s="29"/>
      <c r="I56" s="29">
        <f t="shared" si="46"/>
        <v>11.816666666651145</v>
      </c>
      <c r="J56" s="29">
        <v>0</v>
      </c>
      <c r="K56" s="29">
        <v>0</v>
      </c>
      <c r="L56" s="29">
        <f t="shared" si="47"/>
        <v>0</v>
      </c>
      <c r="M56" s="29">
        <v>0</v>
      </c>
      <c r="N56" s="29">
        <v>0</v>
      </c>
      <c r="O56" s="29">
        <v>219.5</v>
      </c>
      <c r="P56" s="29">
        <v>500.10000000009313</v>
      </c>
      <c r="Q56" s="29">
        <f>SUM(M56:P56)</f>
        <v>719.60000000009313</v>
      </c>
      <c r="R56" s="29">
        <f>F56+I56+L56+Q56</f>
        <v>771.31666666688398</v>
      </c>
      <c r="U56" s="27">
        <f>F56</f>
        <v>39.900000000139698</v>
      </c>
      <c r="V56" s="27">
        <f>I56</f>
        <v>11.816666666651145</v>
      </c>
      <c r="W56" s="27">
        <f>L56</f>
        <v>0</v>
      </c>
      <c r="X56" s="27">
        <f t="shared" si="29"/>
        <v>719.60000000009313</v>
      </c>
      <c r="Z56" s="27">
        <f>SUM(U56:Y56)</f>
        <v>771.31666666688398</v>
      </c>
    </row>
    <row r="57" spans="1:26" x14ac:dyDescent="0.2">
      <c r="A57" s="11"/>
      <c r="B57" s="12"/>
      <c r="C57" s="13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26" ht="15.75" x14ac:dyDescent="0.25">
      <c r="A58" s="14" t="s">
        <v>15</v>
      </c>
      <c r="B58" s="15"/>
      <c r="C58" s="16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1:26" x14ac:dyDescent="0.2">
      <c r="A59" s="8"/>
      <c r="B59" s="9"/>
      <c r="C59" s="7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</row>
    <row r="60" spans="1:26" ht="15.75" x14ac:dyDescent="0.25">
      <c r="A60" s="5" t="s">
        <v>16</v>
      </c>
      <c r="B60" s="17"/>
      <c r="C60" s="18"/>
      <c r="D60" s="29">
        <v>1600</v>
      </c>
      <c r="E60" s="29"/>
      <c r="F60" s="29">
        <f>+F62+F80</f>
        <v>1600</v>
      </c>
      <c r="G60" s="29">
        <v>0</v>
      </c>
      <c r="H60" s="29"/>
      <c r="I60" s="29">
        <f>+I62+I80</f>
        <v>0</v>
      </c>
      <c r="J60" s="29">
        <v>0</v>
      </c>
      <c r="K60" s="29">
        <v>0</v>
      </c>
      <c r="L60" s="29">
        <f>+L62+L80</f>
        <v>0</v>
      </c>
      <c r="M60" s="29">
        <v>7462.5430000000006</v>
      </c>
      <c r="N60" s="29">
        <v>3500</v>
      </c>
      <c r="O60" s="29">
        <v>34276.330999999998</v>
      </c>
      <c r="P60" s="29">
        <v>122670.982</v>
      </c>
      <c r="Q60" s="29">
        <f>+Q62+Q80</f>
        <v>167909.856</v>
      </c>
      <c r="R60" s="29">
        <f t="shared" ref="R60" si="48">+R62+R80</f>
        <v>169509.856</v>
      </c>
      <c r="U60" s="27">
        <f>F60</f>
        <v>1600</v>
      </c>
      <c r="V60" s="27">
        <f>I60</f>
        <v>0</v>
      </c>
      <c r="W60" s="27">
        <f>L60</f>
        <v>0</v>
      </c>
      <c r="X60" s="27">
        <f t="shared" si="29"/>
        <v>167909.856</v>
      </c>
      <c r="Z60" s="27">
        <f t="shared" ref="Z60" si="49">+Z62+Z80</f>
        <v>169509.856</v>
      </c>
    </row>
    <row r="61" spans="1:26" x14ac:dyDescent="0.2">
      <c r="A61" s="8"/>
      <c r="B61" s="9"/>
      <c r="C61" s="7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26" ht="15.75" x14ac:dyDescent="0.25">
      <c r="A62" s="5" t="s">
        <v>17</v>
      </c>
      <c r="B62" s="17"/>
      <c r="C62" s="18"/>
      <c r="D62" s="29">
        <v>1600</v>
      </c>
      <c r="E62" s="29"/>
      <c r="F62" s="29">
        <f>+F64+F72</f>
        <v>1600</v>
      </c>
      <c r="G62" s="29">
        <v>0</v>
      </c>
      <c r="H62" s="29"/>
      <c r="I62" s="29">
        <f>+I64+I72</f>
        <v>0</v>
      </c>
      <c r="J62" s="29">
        <v>0</v>
      </c>
      <c r="K62" s="29">
        <v>0</v>
      </c>
      <c r="L62" s="29">
        <f>+L64+L72</f>
        <v>0</v>
      </c>
      <c r="M62" s="29">
        <v>7462.5430000000006</v>
      </c>
      <c r="N62" s="29">
        <v>3500</v>
      </c>
      <c r="O62" s="29">
        <v>2224.136</v>
      </c>
      <c r="P62" s="29">
        <v>29046.011999999999</v>
      </c>
      <c r="Q62" s="29">
        <f>+Q64+Q72</f>
        <v>42232.690999999999</v>
      </c>
      <c r="R62" s="29">
        <f t="shared" ref="R62" si="50">+R64+R72</f>
        <v>43832.690999999999</v>
      </c>
      <c r="U62" s="27">
        <f>F62</f>
        <v>1600</v>
      </c>
      <c r="V62" s="27">
        <f>I62</f>
        <v>0</v>
      </c>
      <c r="W62" s="27">
        <f>L62</f>
        <v>0</v>
      </c>
      <c r="X62" s="27">
        <f t="shared" si="29"/>
        <v>42232.690999999999</v>
      </c>
      <c r="Z62" s="27">
        <f t="shared" ref="Z62" si="51">+Z64+Z72</f>
        <v>43832.690999999999</v>
      </c>
    </row>
    <row r="63" spans="1:26" x14ac:dyDescent="0.2">
      <c r="A63" s="8"/>
      <c r="B63" s="9"/>
      <c r="C63" s="7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</row>
    <row r="64" spans="1:26" ht="15.75" x14ac:dyDescent="0.25">
      <c r="A64" s="5" t="s">
        <v>18</v>
      </c>
      <c r="B64" s="17"/>
      <c r="C64" s="18"/>
      <c r="D64" s="29">
        <v>0</v>
      </c>
      <c r="E64" s="29"/>
      <c r="F64" s="29">
        <f>SUM(F65:F70)</f>
        <v>0</v>
      </c>
      <c r="G64" s="29">
        <v>0</v>
      </c>
      <c r="H64" s="29"/>
      <c r="I64" s="29">
        <f>SUM(I65:I70)</f>
        <v>0</v>
      </c>
      <c r="J64" s="29">
        <v>0</v>
      </c>
      <c r="K64" s="29">
        <v>0</v>
      </c>
      <c r="L64" s="29">
        <f>SUM(L65:L70)</f>
        <v>0</v>
      </c>
      <c r="M64" s="29">
        <v>7207.6</v>
      </c>
      <c r="N64" s="29">
        <v>3500</v>
      </c>
      <c r="O64" s="29">
        <v>1924.136</v>
      </c>
      <c r="P64" s="29">
        <v>29046.011999999999</v>
      </c>
      <c r="Q64" s="29">
        <f>SUM(Q65:Q70)</f>
        <v>41677.748</v>
      </c>
      <c r="R64" s="29">
        <f t="shared" ref="R64" si="52">SUM(R65:R70)</f>
        <v>41677.748</v>
      </c>
      <c r="U64" s="27">
        <f t="shared" ref="U64:U70" si="53">F64</f>
        <v>0</v>
      </c>
      <c r="V64" s="27">
        <f t="shared" ref="V64:V70" si="54">I64</f>
        <v>0</v>
      </c>
      <c r="W64" s="27">
        <f t="shared" ref="W64:W70" si="55">L64</f>
        <v>0</v>
      </c>
      <c r="X64" s="27">
        <f t="shared" si="29"/>
        <v>41677.748</v>
      </c>
      <c r="Z64" s="27">
        <f t="shared" ref="Z64" si="56">SUM(Z65:Z70)</f>
        <v>41677.748</v>
      </c>
    </row>
    <row r="65" spans="1:26" x14ac:dyDescent="0.2">
      <c r="A65" s="10" t="s">
        <v>19</v>
      </c>
      <c r="B65" s="6"/>
      <c r="C65" s="7"/>
      <c r="D65" s="29">
        <v>0</v>
      </c>
      <c r="E65" s="29"/>
      <c r="F65" s="29">
        <f t="shared" ref="F65:F70" si="57">SUM(D65:E65)</f>
        <v>0</v>
      </c>
      <c r="G65" s="29">
        <v>0</v>
      </c>
      <c r="H65" s="29"/>
      <c r="I65" s="29">
        <f t="shared" ref="I65:I70" si="58">SUM(G65:H65)</f>
        <v>0</v>
      </c>
      <c r="J65" s="29">
        <v>0</v>
      </c>
      <c r="K65" s="29">
        <v>0</v>
      </c>
      <c r="L65" s="29">
        <f t="shared" ref="L65:L70" si="59">SUM(J65:K65)</f>
        <v>0</v>
      </c>
      <c r="M65" s="29">
        <v>7207.6</v>
      </c>
      <c r="N65" s="29">
        <v>0</v>
      </c>
      <c r="O65" s="29">
        <v>0</v>
      </c>
      <c r="P65" s="29">
        <v>0</v>
      </c>
      <c r="Q65" s="29">
        <f t="shared" ref="Q65:Q70" si="60">SUM(M65:P65)</f>
        <v>7207.6</v>
      </c>
      <c r="R65" s="29">
        <f t="shared" ref="R65:R70" si="61">F65+I65+L65+Q65</f>
        <v>7207.6</v>
      </c>
      <c r="U65" s="27">
        <f t="shared" si="53"/>
        <v>0</v>
      </c>
      <c r="V65" s="27">
        <f t="shared" si="54"/>
        <v>0</v>
      </c>
      <c r="W65" s="27">
        <f t="shared" si="55"/>
        <v>0</v>
      </c>
      <c r="X65" s="27">
        <f t="shared" si="29"/>
        <v>7207.6</v>
      </c>
      <c r="Z65" s="27">
        <f>SUM(U65:Y65)</f>
        <v>7207.6</v>
      </c>
    </row>
    <row r="66" spans="1:26" x14ac:dyDescent="0.2">
      <c r="A66" s="10" t="s">
        <v>20</v>
      </c>
      <c r="B66" s="6"/>
      <c r="C66" s="7"/>
      <c r="D66" s="29">
        <v>0</v>
      </c>
      <c r="E66" s="29"/>
      <c r="F66" s="29">
        <f t="shared" si="57"/>
        <v>0</v>
      </c>
      <c r="G66" s="29">
        <v>0</v>
      </c>
      <c r="H66" s="29"/>
      <c r="I66" s="29">
        <f t="shared" si="58"/>
        <v>0</v>
      </c>
      <c r="J66" s="29">
        <v>0</v>
      </c>
      <c r="K66" s="29">
        <v>0</v>
      </c>
      <c r="L66" s="29">
        <f t="shared" si="59"/>
        <v>0</v>
      </c>
      <c r="M66" s="29">
        <v>0</v>
      </c>
      <c r="N66" s="29">
        <v>3500</v>
      </c>
      <c r="O66" s="29">
        <v>1924.136</v>
      </c>
      <c r="P66" s="29">
        <v>29046.011999999999</v>
      </c>
      <c r="Q66" s="29">
        <f t="shared" si="60"/>
        <v>34470.148000000001</v>
      </c>
      <c r="R66" s="29">
        <f t="shared" si="61"/>
        <v>34470.148000000001</v>
      </c>
      <c r="U66" s="27">
        <f t="shared" si="53"/>
        <v>0</v>
      </c>
      <c r="V66" s="27">
        <f t="shared" si="54"/>
        <v>0</v>
      </c>
      <c r="W66" s="27">
        <f t="shared" si="55"/>
        <v>0</v>
      </c>
      <c r="X66" s="27">
        <f t="shared" si="29"/>
        <v>34470.148000000001</v>
      </c>
      <c r="Z66" s="27">
        <f t="shared" ref="Z66:Z70" si="62">SUM(U66:Y66)</f>
        <v>34470.148000000001</v>
      </c>
    </row>
    <row r="67" spans="1:26" x14ac:dyDescent="0.2">
      <c r="A67" s="10" t="s">
        <v>21</v>
      </c>
      <c r="B67" s="6"/>
      <c r="C67" s="7"/>
      <c r="D67" s="29">
        <v>0</v>
      </c>
      <c r="E67" s="29"/>
      <c r="F67" s="29">
        <f t="shared" si="57"/>
        <v>0</v>
      </c>
      <c r="G67" s="29">
        <v>0</v>
      </c>
      <c r="H67" s="29"/>
      <c r="I67" s="29">
        <f t="shared" si="58"/>
        <v>0</v>
      </c>
      <c r="J67" s="29">
        <v>0</v>
      </c>
      <c r="K67" s="29">
        <v>0</v>
      </c>
      <c r="L67" s="29">
        <f t="shared" si="59"/>
        <v>0</v>
      </c>
      <c r="M67" s="29">
        <v>0</v>
      </c>
      <c r="N67" s="29">
        <v>0</v>
      </c>
      <c r="O67" s="29">
        <v>0</v>
      </c>
      <c r="P67" s="29">
        <v>0</v>
      </c>
      <c r="Q67" s="29">
        <f t="shared" si="60"/>
        <v>0</v>
      </c>
      <c r="R67" s="29">
        <f t="shared" si="61"/>
        <v>0</v>
      </c>
      <c r="U67" s="27">
        <f t="shared" si="53"/>
        <v>0</v>
      </c>
      <c r="V67" s="27">
        <f t="shared" si="54"/>
        <v>0</v>
      </c>
      <c r="W67" s="27">
        <f t="shared" si="55"/>
        <v>0</v>
      </c>
      <c r="X67" s="27">
        <f t="shared" si="29"/>
        <v>0</v>
      </c>
      <c r="Z67" s="27">
        <f t="shared" si="62"/>
        <v>0</v>
      </c>
    </row>
    <row r="68" spans="1:26" x14ac:dyDescent="0.2">
      <c r="A68" s="10" t="s">
        <v>22</v>
      </c>
      <c r="B68" s="6"/>
      <c r="C68" s="7"/>
      <c r="D68" s="29">
        <v>0</v>
      </c>
      <c r="E68" s="29"/>
      <c r="F68" s="29">
        <f t="shared" si="57"/>
        <v>0</v>
      </c>
      <c r="G68" s="29">
        <v>0</v>
      </c>
      <c r="H68" s="29"/>
      <c r="I68" s="29">
        <f t="shared" si="58"/>
        <v>0</v>
      </c>
      <c r="J68" s="29">
        <v>0</v>
      </c>
      <c r="K68" s="29">
        <v>0</v>
      </c>
      <c r="L68" s="29">
        <f t="shared" si="59"/>
        <v>0</v>
      </c>
      <c r="M68" s="29">
        <v>0</v>
      </c>
      <c r="N68" s="29">
        <v>0</v>
      </c>
      <c r="O68" s="29">
        <v>0</v>
      </c>
      <c r="P68" s="29">
        <v>0</v>
      </c>
      <c r="Q68" s="29">
        <f t="shared" si="60"/>
        <v>0</v>
      </c>
      <c r="R68" s="29">
        <f t="shared" si="61"/>
        <v>0</v>
      </c>
      <c r="U68" s="27">
        <f t="shared" si="53"/>
        <v>0</v>
      </c>
      <c r="V68" s="27">
        <f t="shared" si="54"/>
        <v>0</v>
      </c>
      <c r="W68" s="27">
        <f t="shared" si="55"/>
        <v>0</v>
      </c>
      <c r="X68" s="27">
        <f t="shared" si="29"/>
        <v>0</v>
      </c>
      <c r="Z68" s="27">
        <f t="shared" si="62"/>
        <v>0</v>
      </c>
    </row>
    <row r="69" spans="1:26" x14ac:dyDescent="0.2">
      <c r="A69" s="10" t="s">
        <v>23</v>
      </c>
      <c r="B69" s="6"/>
      <c r="C69" s="7"/>
      <c r="D69" s="29">
        <v>0</v>
      </c>
      <c r="E69" s="29"/>
      <c r="F69" s="29">
        <f t="shared" si="57"/>
        <v>0</v>
      </c>
      <c r="G69" s="29">
        <v>0</v>
      </c>
      <c r="H69" s="29"/>
      <c r="I69" s="29">
        <f t="shared" si="58"/>
        <v>0</v>
      </c>
      <c r="J69" s="29">
        <v>0</v>
      </c>
      <c r="K69" s="29">
        <v>0</v>
      </c>
      <c r="L69" s="29">
        <f t="shared" si="59"/>
        <v>0</v>
      </c>
      <c r="M69" s="29">
        <v>0</v>
      </c>
      <c r="N69" s="29">
        <v>0</v>
      </c>
      <c r="O69" s="29">
        <v>0</v>
      </c>
      <c r="P69" s="29">
        <v>0</v>
      </c>
      <c r="Q69" s="29">
        <f t="shared" si="60"/>
        <v>0</v>
      </c>
      <c r="R69" s="29">
        <f t="shared" si="61"/>
        <v>0</v>
      </c>
      <c r="U69" s="27">
        <f t="shared" si="53"/>
        <v>0</v>
      </c>
      <c r="V69" s="27">
        <f t="shared" si="54"/>
        <v>0</v>
      </c>
      <c r="W69" s="27">
        <f t="shared" si="55"/>
        <v>0</v>
      </c>
      <c r="X69" s="27">
        <f t="shared" si="29"/>
        <v>0</v>
      </c>
      <c r="Z69" s="27">
        <f t="shared" si="62"/>
        <v>0</v>
      </c>
    </row>
    <row r="70" spans="1:26" x14ac:dyDescent="0.2">
      <c r="A70" s="10" t="s">
        <v>24</v>
      </c>
      <c r="B70" s="6"/>
      <c r="C70" s="7"/>
      <c r="D70" s="29">
        <v>0</v>
      </c>
      <c r="E70" s="29"/>
      <c r="F70" s="29">
        <f t="shared" si="57"/>
        <v>0</v>
      </c>
      <c r="G70" s="29">
        <v>0</v>
      </c>
      <c r="H70" s="29"/>
      <c r="I70" s="29">
        <f t="shared" si="58"/>
        <v>0</v>
      </c>
      <c r="J70" s="29">
        <v>0</v>
      </c>
      <c r="K70" s="29">
        <v>0</v>
      </c>
      <c r="L70" s="29">
        <f t="shared" si="59"/>
        <v>0</v>
      </c>
      <c r="M70" s="29">
        <v>0</v>
      </c>
      <c r="N70" s="29">
        <v>0</v>
      </c>
      <c r="O70" s="29">
        <v>0</v>
      </c>
      <c r="P70" s="29">
        <v>0</v>
      </c>
      <c r="Q70" s="29">
        <f t="shared" si="60"/>
        <v>0</v>
      </c>
      <c r="R70" s="29">
        <f t="shared" si="61"/>
        <v>0</v>
      </c>
      <c r="U70" s="27">
        <f t="shared" si="53"/>
        <v>0</v>
      </c>
      <c r="V70" s="27">
        <f t="shared" si="54"/>
        <v>0</v>
      </c>
      <c r="W70" s="27">
        <f t="shared" si="55"/>
        <v>0</v>
      </c>
      <c r="X70" s="27">
        <f t="shared" si="29"/>
        <v>0</v>
      </c>
      <c r="Z70" s="27">
        <f t="shared" si="62"/>
        <v>0</v>
      </c>
    </row>
    <row r="71" spans="1:26" x14ac:dyDescent="0.2">
      <c r="A71" s="8"/>
      <c r="B71" s="9"/>
      <c r="C71" s="7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</row>
    <row r="72" spans="1:26" ht="15.75" x14ac:dyDescent="0.25">
      <c r="A72" s="5" t="s">
        <v>25</v>
      </c>
      <c r="B72" s="17"/>
      <c r="C72" s="18"/>
      <c r="D72" s="29">
        <v>1600</v>
      </c>
      <c r="E72" s="29"/>
      <c r="F72" s="29">
        <f>SUM(F73:F78)</f>
        <v>1600</v>
      </c>
      <c r="G72" s="29">
        <v>0</v>
      </c>
      <c r="H72" s="29"/>
      <c r="I72" s="29">
        <f>SUM(I73:I78)</f>
        <v>0</v>
      </c>
      <c r="J72" s="29">
        <v>0</v>
      </c>
      <c r="K72" s="29">
        <v>0</v>
      </c>
      <c r="L72" s="29">
        <f>SUM(L73:L78)</f>
        <v>0</v>
      </c>
      <c r="M72" s="29">
        <v>254.94300000000001</v>
      </c>
      <c r="N72" s="29">
        <v>0</v>
      </c>
      <c r="O72" s="29">
        <v>300</v>
      </c>
      <c r="P72" s="29">
        <v>0</v>
      </c>
      <c r="Q72" s="29">
        <f>SUM(Q73:Q78)</f>
        <v>554.94299999999998</v>
      </c>
      <c r="R72" s="29">
        <f t="shared" ref="R72" si="63">SUM(R73:R78)</f>
        <v>2154.9430000000002</v>
      </c>
      <c r="U72" s="27">
        <f t="shared" ref="U72:U78" si="64">F72</f>
        <v>1600</v>
      </c>
      <c r="V72" s="27">
        <f t="shared" ref="V72:V78" si="65">I72</f>
        <v>0</v>
      </c>
      <c r="W72" s="27">
        <f t="shared" ref="W72:W78" si="66">L72</f>
        <v>0</v>
      </c>
      <c r="X72" s="27">
        <f t="shared" si="29"/>
        <v>554.94299999999998</v>
      </c>
      <c r="Z72" s="27">
        <f t="shared" ref="Z72" si="67">SUM(Z73:Z78)</f>
        <v>2154.9430000000002</v>
      </c>
    </row>
    <row r="73" spans="1:26" x14ac:dyDescent="0.2">
      <c r="A73" s="10" t="s">
        <v>19</v>
      </c>
      <c r="B73" s="6"/>
      <c r="C73" s="7"/>
      <c r="D73" s="29">
        <v>0</v>
      </c>
      <c r="E73" s="29"/>
      <c r="F73" s="29">
        <f t="shared" ref="F73:F78" si="68">SUM(D73:E73)</f>
        <v>0</v>
      </c>
      <c r="G73" s="29">
        <v>0</v>
      </c>
      <c r="H73" s="29"/>
      <c r="I73" s="29">
        <f t="shared" ref="I73:I78" si="69">SUM(G73:H73)</f>
        <v>0</v>
      </c>
      <c r="J73" s="29">
        <v>0</v>
      </c>
      <c r="K73" s="29">
        <v>0</v>
      </c>
      <c r="L73" s="29">
        <f t="shared" ref="L73:L78" si="70">SUM(J73:K73)</f>
        <v>0</v>
      </c>
      <c r="M73" s="29">
        <v>254.94300000000001</v>
      </c>
      <c r="N73" s="29">
        <v>0</v>
      </c>
      <c r="O73" s="29">
        <v>0</v>
      </c>
      <c r="P73" s="29">
        <v>0</v>
      </c>
      <c r="Q73" s="29">
        <f t="shared" ref="Q73:Q78" si="71">SUM(M73:P73)</f>
        <v>254.94300000000001</v>
      </c>
      <c r="R73" s="29">
        <f t="shared" ref="R73:R78" si="72">F73+I73+L73+Q73</f>
        <v>254.94300000000001</v>
      </c>
      <c r="U73" s="27">
        <f t="shared" si="64"/>
        <v>0</v>
      </c>
      <c r="V73" s="27">
        <f t="shared" si="65"/>
        <v>0</v>
      </c>
      <c r="W73" s="27">
        <f t="shared" si="66"/>
        <v>0</v>
      </c>
      <c r="X73" s="27">
        <f t="shared" si="29"/>
        <v>254.94300000000001</v>
      </c>
      <c r="Z73" s="27">
        <f>SUM(U73:Y73)</f>
        <v>254.94300000000001</v>
      </c>
    </row>
    <row r="74" spans="1:26" x14ac:dyDescent="0.2">
      <c r="A74" s="10" t="s">
        <v>20</v>
      </c>
      <c r="B74" s="6"/>
      <c r="C74" s="7"/>
      <c r="D74" s="29">
        <v>0</v>
      </c>
      <c r="E74" s="29"/>
      <c r="F74" s="29">
        <f t="shared" si="68"/>
        <v>0</v>
      </c>
      <c r="G74" s="29">
        <v>0</v>
      </c>
      <c r="H74" s="29"/>
      <c r="I74" s="29">
        <f t="shared" si="69"/>
        <v>0</v>
      </c>
      <c r="J74" s="29">
        <v>0</v>
      </c>
      <c r="K74" s="29">
        <v>0</v>
      </c>
      <c r="L74" s="29">
        <f t="shared" si="70"/>
        <v>0</v>
      </c>
      <c r="M74" s="29">
        <v>0</v>
      </c>
      <c r="N74" s="29">
        <v>0</v>
      </c>
      <c r="O74" s="29">
        <v>300</v>
      </c>
      <c r="P74" s="29">
        <v>0</v>
      </c>
      <c r="Q74" s="29">
        <f t="shared" si="71"/>
        <v>300</v>
      </c>
      <c r="R74" s="29">
        <f t="shared" si="72"/>
        <v>300</v>
      </c>
      <c r="U74" s="27">
        <f t="shared" si="64"/>
        <v>0</v>
      </c>
      <c r="V74" s="27">
        <f t="shared" si="65"/>
        <v>0</v>
      </c>
      <c r="W74" s="27">
        <f t="shared" si="66"/>
        <v>0</v>
      </c>
      <c r="X74" s="27">
        <f t="shared" si="29"/>
        <v>300</v>
      </c>
      <c r="Z74" s="27">
        <f t="shared" ref="Z74:Z78" si="73">SUM(U74:Y74)</f>
        <v>300</v>
      </c>
    </row>
    <row r="75" spans="1:26" x14ac:dyDescent="0.2">
      <c r="A75" s="10" t="s">
        <v>21</v>
      </c>
      <c r="B75" s="6"/>
      <c r="C75" s="7"/>
      <c r="D75" s="29">
        <v>1600</v>
      </c>
      <c r="E75" s="29"/>
      <c r="F75" s="29">
        <f t="shared" si="68"/>
        <v>1600</v>
      </c>
      <c r="G75" s="29">
        <v>0</v>
      </c>
      <c r="H75" s="29"/>
      <c r="I75" s="29">
        <f t="shared" si="69"/>
        <v>0</v>
      </c>
      <c r="J75" s="29">
        <v>0</v>
      </c>
      <c r="K75" s="29">
        <v>0</v>
      </c>
      <c r="L75" s="29">
        <f t="shared" si="70"/>
        <v>0</v>
      </c>
      <c r="M75" s="29">
        <v>0</v>
      </c>
      <c r="N75" s="29">
        <v>0</v>
      </c>
      <c r="O75" s="29">
        <v>0</v>
      </c>
      <c r="P75" s="29">
        <v>0</v>
      </c>
      <c r="Q75" s="29">
        <f t="shared" si="71"/>
        <v>0</v>
      </c>
      <c r="R75" s="29">
        <f t="shared" si="72"/>
        <v>1600</v>
      </c>
      <c r="U75" s="27">
        <f t="shared" si="64"/>
        <v>1600</v>
      </c>
      <c r="V75" s="27">
        <f t="shared" si="65"/>
        <v>0</v>
      </c>
      <c r="W75" s="27">
        <f t="shared" si="66"/>
        <v>0</v>
      </c>
      <c r="X75" s="27">
        <f t="shared" si="29"/>
        <v>0</v>
      </c>
      <c r="Z75" s="27">
        <f t="shared" si="73"/>
        <v>1600</v>
      </c>
    </row>
    <row r="76" spans="1:26" x14ac:dyDescent="0.2">
      <c r="A76" s="10" t="s">
        <v>26</v>
      </c>
      <c r="B76" s="6"/>
      <c r="C76" s="7"/>
      <c r="D76" s="29">
        <v>0</v>
      </c>
      <c r="E76" s="29"/>
      <c r="F76" s="29">
        <f t="shared" si="68"/>
        <v>0</v>
      </c>
      <c r="G76" s="29">
        <v>0</v>
      </c>
      <c r="H76" s="29"/>
      <c r="I76" s="29">
        <f t="shared" si="69"/>
        <v>0</v>
      </c>
      <c r="J76" s="29">
        <v>0</v>
      </c>
      <c r="K76" s="29">
        <v>0</v>
      </c>
      <c r="L76" s="29">
        <f t="shared" si="70"/>
        <v>0</v>
      </c>
      <c r="M76" s="29">
        <v>0</v>
      </c>
      <c r="N76" s="29">
        <v>0</v>
      </c>
      <c r="O76" s="29">
        <v>0</v>
      </c>
      <c r="P76" s="29">
        <v>0</v>
      </c>
      <c r="Q76" s="29">
        <f t="shared" si="71"/>
        <v>0</v>
      </c>
      <c r="R76" s="29">
        <f t="shared" si="72"/>
        <v>0</v>
      </c>
      <c r="U76" s="27">
        <f t="shared" si="64"/>
        <v>0</v>
      </c>
      <c r="V76" s="27">
        <f t="shared" si="65"/>
        <v>0</v>
      </c>
      <c r="W76" s="27">
        <f t="shared" si="66"/>
        <v>0</v>
      </c>
      <c r="X76" s="27">
        <f t="shared" si="29"/>
        <v>0</v>
      </c>
      <c r="Z76" s="27">
        <f t="shared" si="73"/>
        <v>0</v>
      </c>
    </row>
    <row r="77" spans="1:26" x14ac:dyDescent="0.2">
      <c r="A77" s="10" t="s">
        <v>23</v>
      </c>
      <c r="B77" s="6"/>
      <c r="C77" s="7"/>
      <c r="D77" s="29">
        <v>0</v>
      </c>
      <c r="E77" s="29"/>
      <c r="F77" s="29">
        <f t="shared" si="68"/>
        <v>0</v>
      </c>
      <c r="G77" s="29">
        <v>0</v>
      </c>
      <c r="H77" s="29"/>
      <c r="I77" s="29">
        <f t="shared" si="69"/>
        <v>0</v>
      </c>
      <c r="J77" s="29">
        <v>0</v>
      </c>
      <c r="K77" s="29">
        <v>0</v>
      </c>
      <c r="L77" s="29">
        <f t="shared" si="70"/>
        <v>0</v>
      </c>
      <c r="M77" s="29">
        <v>0</v>
      </c>
      <c r="N77" s="29">
        <v>0</v>
      </c>
      <c r="O77" s="29">
        <v>0</v>
      </c>
      <c r="P77" s="29">
        <v>0</v>
      </c>
      <c r="Q77" s="29">
        <f t="shared" si="71"/>
        <v>0</v>
      </c>
      <c r="R77" s="29">
        <f t="shared" si="72"/>
        <v>0</v>
      </c>
      <c r="U77" s="27">
        <f t="shared" si="64"/>
        <v>0</v>
      </c>
      <c r="V77" s="27">
        <f t="shared" si="65"/>
        <v>0</v>
      </c>
      <c r="W77" s="27">
        <f t="shared" si="66"/>
        <v>0</v>
      </c>
      <c r="X77" s="27">
        <f t="shared" si="29"/>
        <v>0</v>
      </c>
      <c r="Z77" s="27">
        <f t="shared" si="73"/>
        <v>0</v>
      </c>
    </row>
    <row r="78" spans="1:26" x14ac:dyDescent="0.2">
      <c r="A78" s="10" t="s">
        <v>27</v>
      </c>
      <c r="B78" s="6"/>
      <c r="C78" s="7"/>
      <c r="D78" s="29">
        <v>0</v>
      </c>
      <c r="E78" s="29"/>
      <c r="F78" s="29">
        <f t="shared" si="68"/>
        <v>0</v>
      </c>
      <c r="G78" s="29">
        <v>0</v>
      </c>
      <c r="H78" s="29"/>
      <c r="I78" s="29">
        <f t="shared" si="69"/>
        <v>0</v>
      </c>
      <c r="J78" s="29">
        <v>0</v>
      </c>
      <c r="K78" s="29">
        <v>0</v>
      </c>
      <c r="L78" s="29">
        <f t="shared" si="70"/>
        <v>0</v>
      </c>
      <c r="M78" s="29">
        <v>0</v>
      </c>
      <c r="N78" s="29">
        <v>0</v>
      </c>
      <c r="O78" s="29">
        <v>0</v>
      </c>
      <c r="P78" s="29">
        <v>0</v>
      </c>
      <c r="Q78" s="29">
        <f t="shared" si="71"/>
        <v>0</v>
      </c>
      <c r="R78" s="29">
        <f t="shared" si="72"/>
        <v>0</v>
      </c>
      <c r="U78" s="27">
        <f t="shared" si="64"/>
        <v>0</v>
      </c>
      <c r="V78" s="27">
        <f t="shared" si="65"/>
        <v>0</v>
      </c>
      <c r="W78" s="27">
        <f t="shared" si="66"/>
        <v>0</v>
      </c>
      <c r="X78" s="27">
        <f t="shared" si="29"/>
        <v>0</v>
      </c>
      <c r="Z78" s="27">
        <f t="shared" si="73"/>
        <v>0</v>
      </c>
    </row>
    <row r="79" spans="1:26" x14ac:dyDescent="0.2">
      <c r="A79" s="10"/>
      <c r="B79" s="6"/>
      <c r="C79" s="7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</row>
    <row r="80" spans="1:26" ht="15.75" x14ac:dyDescent="0.25">
      <c r="A80" s="19" t="s">
        <v>28</v>
      </c>
      <c r="B80" s="20"/>
      <c r="C80" s="21"/>
      <c r="D80" s="29">
        <v>0</v>
      </c>
      <c r="E80" s="29"/>
      <c r="F80" s="29">
        <f>+F82+F90</f>
        <v>0</v>
      </c>
      <c r="G80" s="29">
        <v>0</v>
      </c>
      <c r="H80" s="29"/>
      <c r="I80" s="29">
        <f>+I82+I90</f>
        <v>0</v>
      </c>
      <c r="J80" s="29">
        <v>0</v>
      </c>
      <c r="K80" s="29">
        <v>0</v>
      </c>
      <c r="L80" s="29">
        <f>+L82+L90</f>
        <v>0</v>
      </c>
      <c r="M80" s="29">
        <v>0</v>
      </c>
      <c r="N80" s="29">
        <v>0</v>
      </c>
      <c r="O80" s="29">
        <v>32052.194999999996</v>
      </c>
      <c r="P80" s="29">
        <v>93624.97</v>
      </c>
      <c r="Q80" s="29">
        <f>+Q82+Q90</f>
        <v>125677.16499999999</v>
      </c>
      <c r="R80" s="29">
        <f t="shared" ref="R80" si="74">+R82+R90</f>
        <v>125677.16499999999</v>
      </c>
      <c r="U80" s="27">
        <f>F80</f>
        <v>0</v>
      </c>
      <c r="V80" s="27">
        <f>I80</f>
        <v>0</v>
      </c>
      <c r="W80" s="27">
        <f>L80</f>
        <v>0</v>
      </c>
      <c r="X80" s="27">
        <f t="shared" si="29"/>
        <v>125677.16499999999</v>
      </c>
      <c r="Z80" s="27">
        <f t="shared" ref="Z80" si="75">+Z82+Z90</f>
        <v>125677.16499999999</v>
      </c>
    </row>
    <row r="81" spans="1:26" x14ac:dyDescent="0.2">
      <c r="A81" s="8"/>
      <c r="B81" s="9"/>
      <c r="C81" s="7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</row>
    <row r="82" spans="1:26" ht="15.75" x14ac:dyDescent="0.25">
      <c r="A82" s="19" t="s">
        <v>29</v>
      </c>
      <c r="B82" s="20"/>
      <c r="C82" s="21"/>
      <c r="D82" s="29">
        <v>0</v>
      </c>
      <c r="E82" s="29"/>
      <c r="F82" s="29">
        <f>SUM(F83:F88)</f>
        <v>0</v>
      </c>
      <c r="G82" s="29">
        <v>0</v>
      </c>
      <c r="H82" s="29"/>
      <c r="I82" s="29">
        <f>SUM(I83:I88)</f>
        <v>0</v>
      </c>
      <c r="J82" s="29">
        <v>0</v>
      </c>
      <c r="K82" s="29">
        <v>0</v>
      </c>
      <c r="L82" s="29">
        <f>SUM(L83:L88)</f>
        <v>0</v>
      </c>
      <c r="M82" s="29">
        <v>0</v>
      </c>
      <c r="N82" s="29">
        <v>0</v>
      </c>
      <c r="O82" s="29">
        <v>29252.194999999996</v>
      </c>
      <c r="P82" s="29">
        <v>93624.97</v>
      </c>
      <c r="Q82" s="29">
        <f>SUM(Q83:Q88)</f>
        <v>122877.16499999999</v>
      </c>
      <c r="R82" s="29">
        <f t="shared" ref="R82" si="76">SUM(R83:R88)</f>
        <v>122877.16499999999</v>
      </c>
      <c r="U82" s="27">
        <f t="shared" ref="U82:U88" si="77">F82</f>
        <v>0</v>
      </c>
      <c r="V82" s="27">
        <f t="shared" ref="V82:V88" si="78">I82</f>
        <v>0</v>
      </c>
      <c r="W82" s="27">
        <f t="shared" ref="W82:W88" si="79">L82</f>
        <v>0</v>
      </c>
      <c r="X82" s="27">
        <f t="shared" si="29"/>
        <v>122877.16499999999</v>
      </c>
      <c r="Z82" s="27">
        <f t="shared" ref="Z82" si="80">SUM(Z83:Z88)</f>
        <v>122877.16499999999</v>
      </c>
    </row>
    <row r="83" spans="1:26" x14ac:dyDescent="0.2">
      <c r="A83" s="10" t="s">
        <v>19</v>
      </c>
      <c r="B83" s="6"/>
      <c r="C83" s="7"/>
      <c r="D83" s="29">
        <v>0</v>
      </c>
      <c r="E83" s="29"/>
      <c r="F83" s="29">
        <f t="shared" ref="F83:F88" si="81">SUM(D83:E83)</f>
        <v>0</v>
      </c>
      <c r="G83" s="29">
        <v>0</v>
      </c>
      <c r="H83" s="29"/>
      <c r="I83" s="29">
        <f t="shared" ref="I83:I88" si="82">SUM(G83:H83)</f>
        <v>0</v>
      </c>
      <c r="J83" s="29">
        <v>0</v>
      </c>
      <c r="K83" s="29">
        <v>0</v>
      </c>
      <c r="L83" s="29">
        <f t="shared" ref="L83:L88" si="83">SUM(J83:K83)</f>
        <v>0</v>
      </c>
      <c r="M83" s="29">
        <v>0</v>
      </c>
      <c r="N83" s="29">
        <v>0</v>
      </c>
      <c r="O83" s="29">
        <v>3019.05</v>
      </c>
      <c r="P83" s="29">
        <v>0</v>
      </c>
      <c r="Q83" s="29">
        <f t="shared" ref="Q83:Q88" si="84">SUM(M83:P83)</f>
        <v>3019.05</v>
      </c>
      <c r="R83" s="29">
        <f t="shared" ref="R83:R88" si="85">F83+I83+L83+Q83</f>
        <v>3019.05</v>
      </c>
      <c r="U83" s="27">
        <f t="shared" si="77"/>
        <v>0</v>
      </c>
      <c r="V83" s="27">
        <f t="shared" si="78"/>
        <v>0</v>
      </c>
      <c r="W83" s="27">
        <f t="shared" si="79"/>
        <v>0</v>
      </c>
      <c r="X83" s="27">
        <f t="shared" si="29"/>
        <v>3019.05</v>
      </c>
      <c r="Z83" s="27">
        <f>SUM(U83:Y83)</f>
        <v>3019.05</v>
      </c>
    </row>
    <row r="84" spans="1:26" x14ac:dyDescent="0.2">
      <c r="A84" s="10" t="s">
        <v>20</v>
      </c>
      <c r="B84" s="6"/>
      <c r="C84" s="7"/>
      <c r="D84" s="29">
        <v>0</v>
      </c>
      <c r="E84" s="29"/>
      <c r="F84" s="29">
        <f t="shared" si="81"/>
        <v>0</v>
      </c>
      <c r="G84" s="29">
        <v>0</v>
      </c>
      <c r="H84" s="29"/>
      <c r="I84" s="29">
        <f t="shared" si="82"/>
        <v>0</v>
      </c>
      <c r="J84" s="29">
        <v>0</v>
      </c>
      <c r="K84" s="29">
        <v>0</v>
      </c>
      <c r="L84" s="29">
        <f t="shared" si="83"/>
        <v>0</v>
      </c>
      <c r="M84" s="29">
        <v>0</v>
      </c>
      <c r="N84" s="29">
        <v>0</v>
      </c>
      <c r="O84" s="29">
        <v>26233.144999999997</v>
      </c>
      <c r="P84" s="29">
        <v>93624.97</v>
      </c>
      <c r="Q84" s="29">
        <f t="shared" si="84"/>
        <v>119858.11499999999</v>
      </c>
      <c r="R84" s="29">
        <f t="shared" si="85"/>
        <v>119858.11499999999</v>
      </c>
      <c r="U84" s="27">
        <f t="shared" si="77"/>
        <v>0</v>
      </c>
      <c r="V84" s="27">
        <f t="shared" si="78"/>
        <v>0</v>
      </c>
      <c r="W84" s="27">
        <f t="shared" si="79"/>
        <v>0</v>
      </c>
      <c r="X84" s="27">
        <f t="shared" si="29"/>
        <v>119858.11499999999</v>
      </c>
      <c r="Z84" s="27">
        <f t="shared" ref="Z84:Z88" si="86">SUM(U84:Y84)</f>
        <v>119858.11499999999</v>
      </c>
    </row>
    <row r="85" spans="1:26" x14ac:dyDescent="0.2">
      <c r="A85" s="22" t="s">
        <v>21</v>
      </c>
      <c r="B85" s="23"/>
      <c r="C85" s="24"/>
      <c r="D85" s="29">
        <v>0</v>
      </c>
      <c r="E85" s="29"/>
      <c r="F85" s="29">
        <f t="shared" si="81"/>
        <v>0</v>
      </c>
      <c r="G85" s="29">
        <v>0</v>
      </c>
      <c r="H85" s="29"/>
      <c r="I85" s="29">
        <f t="shared" si="82"/>
        <v>0</v>
      </c>
      <c r="J85" s="29">
        <v>0</v>
      </c>
      <c r="K85" s="29">
        <v>0</v>
      </c>
      <c r="L85" s="29">
        <f t="shared" si="83"/>
        <v>0</v>
      </c>
      <c r="M85" s="29">
        <v>0</v>
      </c>
      <c r="N85" s="29">
        <v>0</v>
      </c>
      <c r="O85" s="29">
        <v>0</v>
      </c>
      <c r="P85" s="29">
        <v>0</v>
      </c>
      <c r="Q85" s="29">
        <f t="shared" si="84"/>
        <v>0</v>
      </c>
      <c r="R85" s="29">
        <f t="shared" si="85"/>
        <v>0</v>
      </c>
      <c r="U85" s="27">
        <f t="shared" si="77"/>
        <v>0</v>
      </c>
      <c r="V85" s="27">
        <f t="shared" si="78"/>
        <v>0</v>
      </c>
      <c r="W85" s="27">
        <f t="shared" si="79"/>
        <v>0</v>
      </c>
      <c r="X85" s="27">
        <f t="shared" si="29"/>
        <v>0</v>
      </c>
      <c r="Z85" s="27">
        <f t="shared" si="86"/>
        <v>0</v>
      </c>
    </row>
    <row r="86" spans="1:26" x14ac:dyDescent="0.2">
      <c r="A86" s="10" t="s">
        <v>26</v>
      </c>
      <c r="B86" s="6"/>
      <c r="C86" s="7"/>
      <c r="D86" s="29">
        <v>0</v>
      </c>
      <c r="E86" s="29"/>
      <c r="F86" s="29">
        <f t="shared" si="81"/>
        <v>0</v>
      </c>
      <c r="G86" s="29">
        <v>0</v>
      </c>
      <c r="H86" s="29"/>
      <c r="I86" s="29">
        <f t="shared" si="82"/>
        <v>0</v>
      </c>
      <c r="J86" s="29">
        <v>0</v>
      </c>
      <c r="K86" s="29">
        <v>0</v>
      </c>
      <c r="L86" s="29">
        <f t="shared" si="83"/>
        <v>0</v>
      </c>
      <c r="M86" s="29">
        <v>0</v>
      </c>
      <c r="N86" s="29">
        <v>0</v>
      </c>
      <c r="O86" s="29">
        <v>0</v>
      </c>
      <c r="P86" s="29">
        <v>0</v>
      </c>
      <c r="Q86" s="29">
        <f t="shared" si="84"/>
        <v>0</v>
      </c>
      <c r="R86" s="29">
        <f t="shared" si="85"/>
        <v>0</v>
      </c>
      <c r="U86" s="27">
        <f t="shared" si="77"/>
        <v>0</v>
      </c>
      <c r="V86" s="27">
        <f t="shared" si="78"/>
        <v>0</v>
      </c>
      <c r="W86" s="27">
        <f t="shared" si="79"/>
        <v>0</v>
      </c>
      <c r="X86" s="27">
        <f t="shared" si="29"/>
        <v>0</v>
      </c>
      <c r="Z86" s="27">
        <f t="shared" si="86"/>
        <v>0</v>
      </c>
    </row>
    <row r="87" spans="1:26" x14ac:dyDescent="0.2">
      <c r="A87" s="10" t="s">
        <v>23</v>
      </c>
      <c r="B87" s="6"/>
      <c r="C87" s="7"/>
      <c r="D87" s="29">
        <v>0</v>
      </c>
      <c r="E87" s="29"/>
      <c r="F87" s="29">
        <f t="shared" si="81"/>
        <v>0</v>
      </c>
      <c r="G87" s="29">
        <v>0</v>
      </c>
      <c r="H87" s="29"/>
      <c r="I87" s="29">
        <f t="shared" si="82"/>
        <v>0</v>
      </c>
      <c r="J87" s="29">
        <v>0</v>
      </c>
      <c r="K87" s="29">
        <v>0</v>
      </c>
      <c r="L87" s="29">
        <f t="shared" si="83"/>
        <v>0</v>
      </c>
      <c r="M87" s="29">
        <v>0</v>
      </c>
      <c r="N87" s="29">
        <v>0</v>
      </c>
      <c r="O87" s="29">
        <v>0</v>
      </c>
      <c r="P87" s="29">
        <v>0</v>
      </c>
      <c r="Q87" s="29">
        <f t="shared" si="84"/>
        <v>0</v>
      </c>
      <c r="R87" s="29">
        <f t="shared" si="85"/>
        <v>0</v>
      </c>
      <c r="U87" s="27">
        <f t="shared" si="77"/>
        <v>0</v>
      </c>
      <c r="V87" s="27">
        <f t="shared" si="78"/>
        <v>0</v>
      </c>
      <c r="W87" s="27">
        <f t="shared" si="79"/>
        <v>0</v>
      </c>
      <c r="X87" s="27">
        <f t="shared" si="29"/>
        <v>0</v>
      </c>
      <c r="Z87" s="27">
        <f t="shared" si="86"/>
        <v>0</v>
      </c>
    </row>
    <row r="88" spans="1:26" x14ac:dyDescent="0.2">
      <c r="A88" s="10" t="s">
        <v>24</v>
      </c>
      <c r="B88" s="6"/>
      <c r="C88" s="7"/>
      <c r="D88" s="29">
        <v>0</v>
      </c>
      <c r="E88" s="29"/>
      <c r="F88" s="29">
        <f t="shared" si="81"/>
        <v>0</v>
      </c>
      <c r="G88" s="29">
        <v>0</v>
      </c>
      <c r="H88" s="29"/>
      <c r="I88" s="29">
        <f t="shared" si="82"/>
        <v>0</v>
      </c>
      <c r="J88" s="29">
        <v>0</v>
      </c>
      <c r="K88" s="29">
        <v>0</v>
      </c>
      <c r="L88" s="29">
        <f t="shared" si="83"/>
        <v>0</v>
      </c>
      <c r="M88" s="29">
        <v>0</v>
      </c>
      <c r="N88" s="29">
        <v>0</v>
      </c>
      <c r="O88" s="29">
        <v>0</v>
      </c>
      <c r="P88" s="29">
        <v>0</v>
      </c>
      <c r="Q88" s="29">
        <f t="shared" si="84"/>
        <v>0</v>
      </c>
      <c r="R88" s="29">
        <f t="shared" si="85"/>
        <v>0</v>
      </c>
      <c r="U88" s="27">
        <f t="shared" si="77"/>
        <v>0</v>
      </c>
      <c r="V88" s="27">
        <f t="shared" si="78"/>
        <v>0</v>
      </c>
      <c r="W88" s="27">
        <f t="shared" si="79"/>
        <v>0</v>
      </c>
      <c r="X88" s="27">
        <f t="shared" si="29"/>
        <v>0</v>
      </c>
      <c r="Z88" s="27">
        <f t="shared" si="86"/>
        <v>0</v>
      </c>
    </row>
    <row r="89" spans="1:26" x14ac:dyDescent="0.2">
      <c r="A89" s="8"/>
      <c r="B89" s="9"/>
      <c r="C89" s="7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</row>
    <row r="90" spans="1:26" ht="15.75" x14ac:dyDescent="0.25">
      <c r="A90" s="19" t="s">
        <v>30</v>
      </c>
      <c r="B90" s="20"/>
      <c r="C90" s="21"/>
      <c r="D90" s="29">
        <v>0</v>
      </c>
      <c r="E90" s="29"/>
      <c r="F90" s="29">
        <f>SUM(F91:F96)</f>
        <v>0</v>
      </c>
      <c r="G90" s="29">
        <v>0</v>
      </c>
      <c r="H90" s="29"/>
      <c r="I90" s="29">
        <f>SUM(I91:I96)</f>
        <v>0</v>
      </c>
      <c r="J90" s="29">
        <v>0</v>
      </c>
      <c r="K90" s="29">
        <v>0</v>
      </c>
      <c r="L90" s="29">
        <f>SUM(L91:L96)</f>
        <v>0</v>
      </c>
      <c r="M90" s="29">
        <v>0</v>
      </c>
      <c r="N90" s="29">
        <v>0</v>
      </c>
      <c r="O90" s="29">
        <v>2800</v>
      </c>
      <c r="P90" s="29">
        <v>0</v>
      </c>
      <c r="Q90" s="29">
        <f>SUM(Q91:Q96)</f>
        <v>2800</v>
      </c>
      <c r="R90" s="29">
        <f t="shared" ref="R90" si="87">SUM(R91:R96)</f>
        <v>2800</v>
      </c>
      <c r="U90" s="27">
        <f t="shared" ref="U90:U96" si="88">F90</f>
        <v>0</v>
      </c>
      <c r="V90" s="27">
        <f t="shared" ref="V90:V96" si="89">I90</f>
        <v>0</v>
      </c>
      <c r="W90" s="27">
        <f t="shared" ref="W90:W96" si="90">L90</f>
        <v>0</v>
      </c>
      <c r="X90" s="27">
        <f t="shared" si="29"/>
        <v>2800</v>
      </c>
      <c r="Z90" s="27">
        <f t="shared" ref="Z90" si="91">SUM(Z91:Z96)</f>
        <v>2800</v>
      </c>
    </row>
    <row r="91" spans="1:26" x14ac:dyDescent="0.2">
      <c r="A91" s="10" t="s">
        <v>19</v>
      </c>
      <c r="B91" s="6"/>
      <c r="C91" s="7"/>
      <c r="D91" s="29">
        <v>0</v>
      </c>
      <c r="E91" s="29"/>
      <c r="F91" s="29">
        <f t="shared" ref="F91:F96" si="92">SUM(D91:E91)</f>
        <v>0</v>
      </c>
      <c r="G91" s="29">
        <v>0</v>
      </c>
      <c r="H91" s="29"/>
      <c r="I91" s="29">
        <f t="shared" ref="I91:I96" si="93">SUM(G91:H91)</f>
        <v>0</v>
      </c>
      <c r="J91" s="29">
        <v>0</v>
      </c>
      <c r="K91" s="29">
        <v>0</v>
      </c>
      <c r="L91" s="29">
        <f t="shared" ref="L91:L96" si="94">SUM(J91:K91)</f>
        <v>0</v>
      </c>
      <c r="M91" s="29">
        <v>0</v>
      </c>
      <c r="N91" s="29">
        <v>0</v>
      </c>
      <c r="O91" s="29">
        <v>2800</v>
      </c>
      <c r="P91" s="29">
        <v>0</v>
      </c>
      <c r="Q91" s="29">
        <f t="shared" ref="Q91:Q96" si="95">SUM(M91:P91)</f>
        <v>2800</v>
      </c>
      <c r="R91" s="29">
        <f t="shared" ref="R91:R96" si="96">F91+I91+L91+Q91</f>
        <v>2800</v>
      </c>
      <c r="U91" s="27">
        <f t="shared" si="88"/>
        <v>0</v>
      </c>
      <c r="V91" s="27">
        <f t="shared" si="89"/>
        <v>0</v>
      </c>
      <c r="W91" s="27">
        <f t="shared" si="90"/>
        <v>0</v>
      </c>
      <c r="X91" s="27">
        <f t="shared" si="29"/>
        <v>2800</v>
      </c>
      <c r="Z91" s="27">
        <f>SUM(U91:Y91)</f>
        <v>2800</v>
      </c>
    </row>
    <row r="92" spans="1:26" x14ac:dyDescent="0.2">
      <c r="A92" s="10" t="s">
        <v>31</v>
      </c>
      <c r="B92" s="6"/>
      <c r="C92" s="7"/>
      <c r="D92" s="29">
        <v>0</v>
      </c>
      <c r="E92" s="29"/>
      <c r="F92" s="29">
        <f t="shared" si="92"/>
        <v>0</v>
      </c>
      <c r="G92" s="29">
        <v>0</v>
      </c>
      <c r="H92" s="29"/>
      <c r="I92" s="29">
        <f t="shared" si="93"/>
        <v>0</v>
      </c>
      <c r="J92" s="29">
        <v>0</v>
      </c>
      <c r="K92" s="29">
        <v>0</v>
      </c>
      <c r="L92" s="29">
        <f t="shared" si="94"/>
        <v>0</v>
      </c>
      <c r="M92" s="29">
        <v>0</v>
      </c>
      <c r="N92" s="29">
        <v>0</v>
      </c>
      <c r="O92" s="29">
        <v>0</v>
      </c>
      <c r="P92" s="29">
        <v>0</v>
      </c>
      <c r="Q92" s="29">
        <f t="shared" si="95"/>
        <v>0</v>
      </c>
      <c r="R92" s="29">
        <f t="shared" si="96"/>
        <v>0</v>
      </c>
      <c r="U92" s="27">
        <f t="shared" si="88"/>
        <v>0</v>
      </c>
      <c r="V92" s="27">
        <f t="shared" si="89"/>
        <v>0</v>
      </c>
      <c r="W92" s="27">
        <f t="shared" si="90"/>
        <v>0</v>
      </c>
      <c r="X92" s="27">
        <f t="shared" si="29"/>
        <v>0</v>
      </c>
      <c r="Z92" s="27">
        <f t="shared" ref="Z92:Z96" si="97">SUM(U92:Y92)</f>
        <v>0</v>
      </c>
    </row>
    <row r="93" spans="1:26" x14ac:dyDescent="0.2">
      <c r="A93" s="10" t="s">
        <v>21</v>
      </c>
      <c r="B93" s="6"/>
      <c r="C93" s="7"/>
      <c r="D93" s="29">
        <v>0</v>
      </c>
      <c r="E93" s="29"/>
      <c r="F93" s="29">
        <f t="shared" si="92"/>
        <v>0</v>
      </c>
      <c r="G93" s="29">
        <v>0</v>
      </c>
      <c r="H93" s="29"/>
      <c r="I93" s="29">
        <f t="shared" si="93"/>
        <v>0</v>
      </c>
      <c r="J93" s="29">
        <v>0</v>
      </c>
      <c r="K93" s="29">
        <v>0</v>
      </c>
      <c r="L93" s="29">
        <f t="shared" si="94"/>
        <v>0</v>
      </c>
      <c r="M93" s="29">
        <v>0</v>
      </c>
      <c r="N93" s="29">
        <v>0</v>
      </c>
      <c r="O93" s="29">
        <v>0</v>
      </c>
      <c r="P93" s="29">
        <v>0</v>
      </c>
      <c r="Q93" s="29">
        <f t="shared" si="95"/>
        <v>0</v>
      </c>
      <c r="R93" s="29">
        <f t="shared" si="96"/>
        <v>0</v>
      </c>
      <c r="U93" s="27">
        <f t="shared" si="88"/>
        <v>0</v>
      </c>
      <c r="V93" s="27">
        <f t="shared" si="89"/>
        <v>0</v>
      </c>
      <c r="W93" s="27">
        <f t="shared" si="90"/>
        <v>0</v>
      </c>
      <c r="X93" s="27">
        <f t="shared" si="29"/>
        <v>0</v>
      </c>
      <c r="Z93" s="27">
        <f t="shared" si="97"/>
        <v>0</v>
      </c>
    </row>
    <row r="94" spans="1:26" x14ac:dyDescent="0.2">
      <c r="A94" s="10" t="s">
        <v>26</v>
      </c>
      <c r="B94" s="6"/>
      <c r="C94" s="7"/>
      <c r="D94" s="29">
        <v>0</v>
      </c>
      <c r="E94" s="29"/>
      <c r="F94" s="29">
        <f t="shared" si="92"/>
        <v>0</v>
      </c>
      <c r="G94" s="29">
        <v>0</v>
      </c>
      <c r="H94" s="29"/>
      <c r="I94" s="29">
        <f t="shared" si="93"/>
        <v>0</v>
      </c>
      <c r="J94" s="29">
        <v>0</v>
      </c>
      <c r="K94" s="29">
        <v>0</v>
      </c>
      <c r="L94" s="29">
        <f t="shared" si="94"/>
        <v>0</v>
      </c>
      <c r="M94" s="29">
        <v>0</v>
      </c>
      <c r="N94" s="29">
        <v>0</v>
      </c>
      <c r="O94" s="29">
        <v>0</v>
      </c>
      <c r="P94" s="29">
        <v>0</v>
      </c>
      <c r="Q94" s="29">
        <f t="shared" si="95"/>
        <v>0</v>
      </c>
      <c r="R94" s="29">
        <f t="shared" si="96"/>
        <v>0</v>
      </c>
      <c r="U94" s="27">
        <f t="shared" si="88"/>
        <v>0</v>
      </c>
      <c r="V94" s="27">
        <f t="shared" si="89"/>
        <v>0</v>
      </c>
      <c r="W94" s="27">
        <f t="shared" si="90"/>
        <v>0</v>
      </c>
      <c r="X94" s="27">
        <f t="shared" si="29"/>
        <v>0</v>
      </c>
      <c r="Z94" s="27">
        <f t="shared" si="97"/>
        <v>0</v>
      </c>
    </row>
    <row r="95" spans="1:26" x14ac:dyDescent="0.2">
      <c r="A95" s="10" t="s">
        <v>32</v>
      </c>
      <c r="B95" s="6"/>
      <c r="C95" s="7"/>
      <c r="D95" s="29">
        <v>0</v>
      </c>
      <c r="E95" s="29"/>
      <c r="F95" s="29">
        <f t="shared" si="92"/>
        <v>0</v>
      </c>
      <c r="G95" s="29">
        <v>0</v>
      </c>
      <c r="H95" s="29"/>
      <c r="I95" s="29">
        <f t="shared" si="93"/>
        <v>0</v>
      </c>
      <c r="J95" s="29">
        <v>0</v>
      </c>
      <c r="K95" s="29">
        <v>0</v>
      </c>
      <c r="L95" s="29">
        <f t="shared" si="94"/>
        <v>0</v>
      </c>
      <c r="M95" s="29">
        <v>0</v>
      </c>
      <c r="N95" s="29">
        <v>0</v>
      </c>
      <c r="O95" s="29">
        <v>0</v>
      </c>
      <c r="P95" s="29">
        <v>0</v>
      </c>
      <c r="Q95" s="29">
        <f t="shared" si="95"/>
        <v>0</v>
      </c>
      <c r="R95" s="29">
        <f t="shared" si="96"/>
        <v>0</v>
      </c>
      <c r="U95" s="27">
        <f t="shared" si="88"/>
        <v>0</v>
      </c>
      <c r="V95" s="27">
        <f t="shared" si="89"/>
        <v>0</v>
      </c>
      <c r="W95" s="27">
        <f t="shared" si="90"/>
        <v>0</v>
      </c>
      <c r="X95" s="27">
        <f t="shared" si="29"/>
        <v>0</v>
      </c>
      <c r="Z95" s="27">
        <f t="shared" si="97"/>
        <v>0</v>
      </c>
    </row>
    <row r="96" spans="1:26" x14ac:dyDescent="0.2">
      <c r="A96" s="10" t="s">
        <v>24</v>
      </c>
      <c r="B96" s="6"/>
      <c r="C96" s="7"/>
      <c r="D96" s="29">
        <v>0</v>
      </c>
      <c r="E96" s="29"/>
      <c r="F96" s="29">
        <f t="shared" si="92"/>
        <v>0</v>
      </c>
      <c r="G96" s="29">
        <v>0</v>
      </c>
      <c r="H96" s="29"/>
      <c r="I96" s="29">
        <f t="shared" si="93"/>
        <v>0</v>
      </c>
      <c r="J96" s="29">
        <v>0</v>
      </c>
      <c r="K96" s="29">
        <v>0</v>
      </c>
      <c r="L96" s="29">
        <f t="shared" si="94"/>
        <v>0</v>
      </c>
      <c r="M96" s="29">
        <v>0</v>
      </c>
      <c r="N96" s="29">
        <v>0</v>
      </c>
      <c r="O96" s="29">
        <v>0</v>
      </c>
      <c r="P96" s="29">
        <v>0</v>
      </c>
      <c r="Q96" s="29">
        <f t="shared" si="95"/>
        <v>0</v>
      </c>
      <c r="R96" s="29">
        <f t="shared" si="96"/>
        <v>0</v>
      </c>
      <c r="U96" s="27">
        <f t="shared" si="88"/>
        <v>0</v>
      </c>
      <c r="V96" s="27">
        <f t="shared" si="89"/>
        <v>0</v>
      </c>
      <c r="W96" s="27">
        <f t="shared" si="90"/>
        <v>0</v>
      </c>
      <c r="X96" s="27">
        <f t="shared" si="29"/>
        <v>0</v>
      </c>
      <c r="Z96" s="27">
        <f t="shared" si="97"/>
        <v>0</v>
      </c>
    </row>
    <row r="97" spans="1:26" x14ac:dyDescent="0.2">
      <c r="A97" s="8"/>
      <c r="B97" s="9"/>
      <c r="C97" s="7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</row>
    <row r="98" spans="1:26" ht="15.75" x14ac:dyDescent="0.25">
      <c r="A98" s="5" t="s">
        <v>33</v>
      </c>
      <c r="B98" s="17"/>
      <c r="C98" s="18"/>
      <c r="D98" s="29">
        <v>0</v>
      </c>
      <c r="E98" s="29"/>
      <c r="F98" s="29">
        <f>+F99+F104</f>
        <v>0</v>
      </c>
      <c r="G98" s="29">
        <v>94</v>
      </c>
      <c r="H98" s="29"/>
      <c r="I98" s="29">
        <f>+I99+I104</f>
        <v>94</v>
      </c>
      <c r="J98" s="29">
        <v>0</v>
      </c>
      <c r="K98" s="29">
        <v>0</v>
      </c>
      <c r="L98" s="29">
        <f>+L99+L104</f>
        <v>0</v>
      </c>
      <c r="M98" s="29">
        <v>0</v>
      </c>
      <c r="N98" s="29">
        <v>0</v>
      </c>
      <c r="O98" s="29">
        <v>0</v>
      </c>
      <c r="P98" s="29">
        <v>0</v>
      </c>
      <c r="Q98" s="29">
        <f>+Q99+Q104</f>
        <v>0</v>
      </c>
      <c r="R98" s="29">
        <f>+R99+R104</f>
        <v>94</v>
      </c>
      <c r="U98" s="27">
        <f>F98</f>
        <v>0</v>
      </c>
      <c r="V98" s="27">
        <f>I98</f>
        <v>94</v>
      </c>
      <c r="W98" s="27">
        <f>L98</f>
        <v>0</v>
      </c>
      <c r="X98" s="27">
        <f t="shared" si="29"/>
        <v>0</v>
      </c>
      <c r="Z98" s="27">
        <f>+Z99+Z104</f>
        <v>94</v>
      </c>
    </row>
    <row r="99" spans="1:26" ht="15.75" x14ac:dyDescent="0.25">
      <c r="A99" s="5" t="s">
        <v>34</v>
      </c>
      <c r="B99" s="17" t="s">
        <v>53</v>
      </c>
      <c r="C99" s="18"/>
      <c r="D99" s="29">
        <v>0</v>
      </c>
      <c r="E99" s="29"/>
      <c r="F99" s="29">
        <f>SUM(F100:F102)</f>
        <v>0</v>
      </c>
      <c r="G99" s="29">
        <v>47</v>
      </c>
      <c r="H99" s="29"/>
      <c r="I99" s="29">
        <f>SUM(I100:I102)</f>
        <v>47</v>
      </c>
      <c r="J99" s="29">
        <v>0</v>
      </c>
      <c r="K99" s="29">
        <v>0</v>
      </c>
      <c r="L99" s="29">
        <f>SUM(L100:L102)</f>
        <v>0</v>
      </c>
      <c r="M99" s="29">
        <v>0</v>
      </c>
      <c r="N99" s="29">
        <v>0</v>
      </c>
      <c r="O99" s="29">
        <v>0</v>
      </c>
      <c r="P99" s="29">
        <v>0</v>
      </c>
      <c r="Q99" s="29">
        <f>SUM(Q100:Q102)</f>
        <v>0</v>
      </c>
      <c r="R99" s="29">
        <f t="shared" ref="R99" si="98">SUM(R100:R102)</f>
        <v>47</v>
      </c>
      <c r="U99" s="27">
        <f>F99</f>
        <v>0</v>
      </c>
      <c r="V99" s="27">
        <f>I99</f>
        <v>47</v>
      </c>
      <c r="W99" s="27">
        <f>L99</f>
        <v>0</v>
      </c>
      <c r="X99" s="27">
        <f>Q99</f>
        <v>0</v>
      </c>
      <c r="Z99" s="27">
        <f t="shared" ref="Z99" si="99">SUM(Z100:Z102)</f>
        <v>47</v>
      </c>
    </row>
    <row r="100" spans="1:26" x14ac:dyDescent="0.2">
      <c r="A100" s="10" t="s">
        <v>55</v>
      </c>
      <c r="B100" s="6"/>
      <c r="C100" s="7"/>
      <c r="D100" s="29">
        <v>0</v>
      </c>
      <c r="E100" s="29"/>
      <c r="F100" s="29">
        <f t="shared" ref="F100:F102" si="100">SUM(D100:E100)</f>
        <v>0</v>
      </c>
      <c r="G100" s="29">
        <v>0</v>
      </c>
      <c r="H100" s="29"/>
      <c r="I100" s="29">
        <f t="shared" ref="I100:I102" si="101">SUM(G100:H100)</f>
        <v>0</v>
      </c>
      <c r="J100" s="29">
        <v>0</v>
      </c>
      <c r="K100" s="29">
        <v>0</v>
      </c>
      <c r="L100" s="29">
        <f t="shared" ref="L100:L102" si="102">SUM(J100:K100)</f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f>SUM(M100:P100)</f>
        <v>0</v>
      </c>
      <c r="R100" s="29">
        <f>F100+I100+L100+Q100</f>
        <v>0</v>
      </c>
      <c r="U100" s="27">
        <f>F100</f>
        <v>0</v>
      </c>
      <c r="V100" s="27">
        <f>I100</f>
        <v>0</v>
      </c>
      <c r="W100" s="27">
        <f>L100</f>
        <v>0</v>
      </c>
      <c r="X100" s="27">
        <f t="shared" ref="X100:X107" si="103">Q100</f>
        <v>0</v>
      </c>
      <c r="Z100" s="27">
        <f t="shared" ref="Z100:Z102" si="104">SUM(U100:Y100)</f>
        <v>0</v>
      </c>
    </row>
    <row r="101" spans="1:26" x14ac:dyDescent="0.2">
      <c r="A101" s="22" t="s">
        <v>56</v>
      </c>
      <c r="B101" s="23"/>
      <c r="C101" s="24"/>
      <c r="D101" s="29">
        <v>0</v>
      </c>
      <c r="E101" s="29"/>
      <c r="F101" s="29">
        <f t="shared" si="100"/>
        <v>0</v>
      </c>
      <c r="G101" s="29">
        <v>0</v>
      </c>
      <c r="H101" s="29"/>
      <c r="I101" s="29">
        <f t="shared" si="101"/>
        <v>0</v>
      </c>
      <c r="J101" s="29">
        <v>0</v>
      </c>
      <c r="K101" s="29">
        <v>0</v>
      </c>
      <c r="L101" s="29">
        <f t="shared" si="102"/>
        <v>0</v>
      </c>
      <c r="M101" s="29">
        <v>0</v>
      </c>
      <c r="N101" s="29">
        <v>0</v>
      </c>
      <c r="O101" s="29">
        <v>0</v>
      </c>
      <c r="P101" s="29">
        <v>0</v>
      </c>
      <c r="Q101" s="29">
        <f>SUM(M101:P101)</f>
        <v>0</v>
      </c>
      <c r="R101" s="29">
        <f>F101+I101+L101+Q101</f>
        <v>0</v>
      </c>
      <c r="U101" s="27">
        <f>F101</f>
        <v>0</v>
      </c>
      <c r="V101" s="27">
        <f>I101</f>
        <v>0</v>
      </c>
      <c r="W101" s="27">
        <f>L101</f>
        <v>0</v>
      </c>
      <c r="X101" s="27">
        <f t="shared" si="103"/>
        <v>0</v>
      </c>
      <c r="Z101" s="27">
        <f t="shared" si="104"/>
        <v>0</v>
      </c>
    </row>
    <row r="102" spans="1:26" x14ac:dyDescent="0.2">
      <c r="A102" s="22" t="s">
        <v>35</v>
      </c>
      <c r="B102" s="23"/>
      <c r="C102" s="24"/>
      <c r="D102" s="29">
        <v>0</v>
      </c>
      <c r="E102" s="29"/>
      <c r="F102" s="29">
        <f t="shared" si="100"/>
        <v>0</v>
      </c>
      <c r="G102" s="29">
        <v>47</v>
      </c>
      <c r="H102" s="29"/>
      <c r="I102" s="29">
        <f t="shared" si="101"/>
        <v>47</v>
      </c>
      <c r="J102" s="29">
        <v>0</v>
      </c>
      <c r="K102" s="29">
        <v>0</v>
      </c>
      <c r="L102" s="29">
        <f t="shared" si="102"/>
        <v>0</v>
      </c>
      <c r="M102" s="29">
        <v>0</v>
      </c>
      <c r="N102" s="29">
        <v>0</v>
      </c>
      <c r="O102" s="29">
        <v>0</v>
      </c>
      <c r="P102" s="29">
        <v>0</v>
      </c>
      <c r="Q102" s="29">
        <f>SUM(M102:P102)</f>
        <v>0</v>
      </c>
      <c r="R102" s="29">
        <f>F102+I102+L102+Q102</f>
        <v>47</v>
      </c>
      <c r="U102" s="27">
        <f>F102</f>
        <v>0</v>
      </c>
      <c r="V102" s="27">
        <f>I102</f>
        <v>47</v>
      </c>
      <c r="W102" s="27">
        <f>L102</f>
        <v>0</v>
      </c>
      <c r="X102" s="27">
        <f t="shared" si="103"/>
        <v>0</v>
      </c>
      <c r="Z102" s="27">
        <f t="shared" si="104"/>
        <v>47</v>
      </c>
    </row>
    <row r="103" spans="1:26" ht="15.75" x14ac:dyDescent="0.25">
      <c r="A103" s="5"/>
      <c r="B103" s="17"/>
      <c r="C103" s="18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 t="s">
        <v>52</v>
      </c>
    </row>
    <row r="104" spans="1:26" ht="15.75" x14ac:dyDescent="0.25">
      <c r="A104" s="19" t="s">
        <v>36</v>
      </c>
      <c r="B104" s="20" t="s">
        <v>54</v>
      </c>
      <c r="C104" s="21"/>
      <c r="D104" s="29">
        <v>0</v>
      </c>
      <c r="E104" s="29"/>
      <c r="F104" s="29">
        <f>SUM(F105:F107)</f>
        <v>0</v>
      </c>
      <c r="G104" s="29">
        <v>47</v>
      </c>
      <c r="H104" s="29"/>
      <c r="I104" s="29">
        <f>SUM(I105:I107)</f>
        <v>47</v>
      </c>
      <c r="J104" s="29">
        <v>0</v>
      </c>
      <c r="K104" s="29">
        <v>0</v>
      </c>
      <c r="L104" s="29">
        <f>SUM(L105:L107)</f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f>SUM(Q105:Q107)</f>
        <v>0</v>
      </c>
      <c r="R104" s="29">
        <f t="shared" ref="R104" si="105">SUM(R105:R107)</f>
        <v>47</v>
      </c>
      <c r="U104" s="27">
        <f>F104</f>
        <v>0</v>
      </c>
      <c r="V104" s="27">
        <f>I104</f>
        <v>47</v>
      </c>
      <c r="W104" s="27">
        <f>L104</f>
        <v>0</v>
      </c>
      <c r="X104" s="27">
        <f t="shared" si="103"/>
        <v>0</v>
      </c>
      <c r="Z104" s="27">
        <f t="shared" ref="Z104" si="106">SUM(Z105:Z107)</f>
        <v>47</v>
      </c>
    </row>
    <row r="105" spans="1:26" x14ac:dyDescent="0.2">
      <c r="A105" s="10" t="s">
        <v>55</v>
      </c>
      <c r="B105" s="6"/>
      <c r="C105" s="7"/>
      <c r="D105" s="29">
        <v>0</v>
      </c>
      <c r="E105" s="29"/>
      <c r="F105" s="29">
        <f t="shared" ref="F105:F107" si="107">SUM(D105:E105)</f>
        <v>0</v>
      </c>
      <c r="G105" s="29">
        <v>0</v>
      </c>
      <c r="H105" s="29"/>
      <c r="I105" s="29">
        <f t="shared" ref="I105:I107" si="108">SUM(G105:H105)</f>
        <v>0</v>
      </c>
      <c r="J105" s="29">
        <v>0</v>
      </c>
      <c r="K105" s="29">
        <v>0</v>
      </c>
      <c r="L105" s="29">
        <f t="shared" ref="L105:L107" si="109">SUM(J105:K105)</f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f>SUM(M105:P105)</f>
        <v>0</v>
      </c>
      <c r="R105" s="29">
        <f>F105+I105+L105+Q105</f>
        <v>0</v>
      </c>
      <c r="U105" s="27">
        <f>F105</f>
        <v>0</v>
      </c>
      <c r="V105" s="27">
        <f>I105</f>
        <v>0</v>
      </c>
      <c r="W105" s="27">
        <f>L105</f>
        <v>0</v>
      </c>
      <c r="X105" s="27">
        <f t="shared" si="103"/>
        <v>0</v>
      </c>
      <c r="Z105" s="27">
        <f t="shared" ref="Z105:Z107" si="110">SUM(U105:Y105)</f>
        <v>0</v>
      </c>
    </row>
    <row r="106" spans="1:26" x14ac:dyDescent="0.2">
      <c r="A106" s="22" t="s">
        <v>56</v>
      </c>
      <c r="B106" s="23"/>
      <c r="C106" s="24"/>
      <c r="D106" s="29">
        <v>0</v>
      </c>
      <c r="E106" s="29"/>
      <c r="F106" s="29">
        <f t="shared" si="107"/>
        <v>0</v>
      </c>
      <c r="G106" s="29">
        <v>0</v>
      </c>
      <c r="H106" s="29"/>
      <c r="I106" s="29">
        <f t="shared" si="108"/>
        <v>0</v>
      </c>
      <c r="J106" s="29">
        <v>0</v>
      </c>
      <c r="K106" s="29">
        <v>0</v>
      </c>
      <c r="L106" s="29">
        <f t="shared" si="109"/>
        <v>0</v>
      </c>
      <c r="M106" s="29">
        <v>0</v>
      </c>
      <c r="N106" s="29">
        <v>0</v>
      </c>
      <c r="O106" s="29">
        <v>0</v>
      </c>
      <c r="P106" s="29">
        <v>0</v>
      </c>
      <c r="Q106" s="29">
        <f>SUM(M106:P106)</f>
        <v>0</v>
      </c>
      <c r="R106" s="29">
        <f>F106+I106+L106+Q106</f>
        <v>0</v>
      </c>
      <c r="U106" s="27">
        <f>F106</f>
        <v>0</v>
      </c>
      <c r="V106" s="27">
        <f>I106</f>
        <v>0</v>
      </c>
      <c r="W106" s="27">
        <f>L106</f>
        <v>0</v>
      </c>
      <c r="X106" s="27">
        <f t="shared" si="103"/>
        <v>0</v>
      </c>
      <c r="Z106" s="27">
        <f t="shared" si="110"/>
        <v>0</v>
      </c>
    </row>
    <row r="107" spans="1:26" x14ac:dyDescent="0.2">
      <c r="A107" s="10" t="s">
        <v>35</v>
      </c>
      <c r="B107" s="6"/>
      <c r="C107" s="7"/>
      <c r="D107" s="29">
        <v>0</v>
      </c>
      <c r="E107" s="29"/>
      <c r="F107" s="29">
        <f t="shared" si="107"/>
        <v>0</v>
      </c>
      <c r="G107" s="29">
        <v>47</v>
      </c>
      <c r="H107" s="29"/>
      <c r="I107" s="29">
        <f t="shared" si="108"/>
        <v>47</v>
      </c>
      <c r="J107" s="29">
        <v>0</v>
      </c>
      <c r="K107" s="29">
        <v>0</v>
      </c>
      <c r="L107" s="29">
        <f t="shared" si="109"/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f>SUM(M107:P107)</f>
        <v>0</v>
      </c>
      <c r="R107" s="29">
        <f>F107+I107+L107+Q107</f>
        <v>47</v>
      </c>
      <c r="U107" s="27">
        <f>F107</f>
        <v>0</v>
      </c>
      <c r="V107" s="27">
        <f>I107</f>
        <v>47</v>
      </c>
      <c r="W107" s="27">
        <f>L107</f>
        <v>0</v>
      </c>
      <c r="X107" s="27">
        <f t="shared" si="103"/>
        <v>0</v>
      </c>
      <c r="Z107" s="27">
        <f t="shared" si="110"/>
        <v>47</v>
      </c>
    </row>
    <row r="108" spans="1:26" x14ac:dyDescent="0.2">
      <c r="A108" s="25"/>
      <c r="B108" s="26"/>
      <c r="C108" s="13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</row>
  </sheetData>
  <mergeCells count="2">
    <mergeCell ref="A6:C7"/>
    <mergeCell ref="R6:R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MOC-SUMMARY</vt:lpstr>
      <vt:lpstr>MOC-berth</vt:lpstr>
      <vt:lpstr>MOC-ancho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M. Jacinto</dc:creator>
  <cp:lastModifiedBy>Nicole M. Jacinto</cp:lastModifiedBy>
  <dcterms:created xsi:type="dcterms:W3CDTF">2018-04-26T07:24:32Z</dcterms:created>
  <dcterms:modified xsi:type="dcterms:W3CDTF">2025-06-02T02:11:42Z</dcterms:modified>
</cp:coreProperties>
</file>